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 Prilog 1" sheetId="1" r:id="rId1"/>
    <sheet name="Prilog 2" sheetId="2" r:id="rId2"/>
    <sheet name="Prilog 3" sheetId="3" r:id="rId3"/>
    <sheet name="Prilog 3a" sheetId="4" r:id="rId4"/>
    <sheet name="Prilog 3b" sheetId="5" r:id="rId5"/>
    <sheet name="Prilog 4" sheetId="6" r:id="rId6"/>
    <sheet name="Prilog 5" sheetId="7" r:id="rId7"/>
    <sheet name="Prilog 5a" sheetId="8" r:id="rId8"/>
    <sheet name="Prilog 6" sheetId="9" r:id="rId9"/>
    <sheet name="Prilog 7" sheetId="10" r:id="rId10"/>
  </sheets>
  <definedNames>
    <definedName name="OLE_LINK1" localSheetId="3">'Prilog 3a'!$C$9</definedName>
    <definedName name="_xlnm.Print_Area" localSheetId="3">'Prilog 3a'!$A$1:$D$25</definedName>
  </definedNames>
  <calcPr fullCalcOnLoad="1"/>
</workbook>
</file>

<file path=xl/sharedStrings.xml><?xml version="1.0" encoding="utf-8"?>
<sst xmlns="http://schemas.openxmlformats.org/spreadsheetml/2006/main" count="421" uniqueCount="346">
  <si>
    <t>Redni broj</t>
  </si>
  <si>
    <t>Opis</t>
  </si>
  <si>
    <t>1.</t>
  </si>
  <si>
    <t xml:space="preserve"> Dionice</t>
  </si>
  <si>
    <t>2.</t>
  </si>
  <si>
    <t>Obveznice</t>
  </si>
  <si>
    <t>3.</t>
  </si>
  <si>
    <t>Ostali vrijednosni papiri</t>
  </si>
  <si>
    <t>4.</t>
  </si>
  <si>
    <t>Depoziti i plasmani</t>
  </si>
  <si>
    <t>5.</t>
  </si>
  <si>
    <t>Gotovina i gotovinski ekvivalenti</t>
  </si>
  <si>
    <t>6.</t>
  </si>
  <si>
    <t>Nekretnine</t>
  </si>
  <si>
    <t>7.</t>
  </si>
  <si>
    <t>Ostala imovina</t>
  </si>
  <si>
    <t>I</t>
  </si>
  <si>
    <t>UKUPNA IMOVINA</t>
  </si>
  <si>
    <t>II</t>
  </si>
  <si>
    <t>UKUPNE OBAVEZE</t>
  </si>
  <si>
    <t>III=(I-II)</t>
  </si>
  <si>
    <t>NETO IMOVINA</t>
  </si>
  <si>
    <t>IV</t>
  </si>
  <si>
    <t>V=(III/IV)</t>
  </si>
  <si>
    <t>Naknada depozitaru</t>
  </si>
  <si>
    <t>Naknada za reviziju</t>
  </si>
  <si>
    <t>Naknada za računovodstvo</t>
  </si>
  <si>
    <t xml:space="preserve">Troškovi servisiranja dioničara </t>
  </si>
  <si>
    <t>Ostali troškovi</t>
  </si>
  <si>
    <t>Ukupno troškovi:</t>
  </si>
  <si>
    <t>Udio troškova u prosječnoj godišnjoj neto vrijednosti imovine fonda (%)</t>
  </si>
  <si>
    <t>Vrsta troška</t>
  </si>
  <si>
    <t>Iznos (KM)</t>
  </si>
  <si>
    <t>Udio %</t>
  </si>
  <si>
    <t>Tekuća godina</t>
  </si>
  <si>
    <t>Prethodna godina</t>
  </si>
  <si>
    <t>Najniža cijena</t>
  </si>
  <si>
    <t>Najviša cijena</t>
  </si>
  <si>
    <t>Neto imovina fonda na početku perioda</t>
  </si>
  <si>
    <t>Neto imovina fonda na kraju perioda</t>
  </si>
  <si>
    <t>III</t>
  </si>
  <si>
    <t>Finansijski pokazatelji</t>
  </si>
  <si>
    <t>Odnos rashoda i prosječne neto imovine</t>
  </si>
  <si>
    <t>Isplaćeni iznos investitorima u toku godine</t>
  </si>
  <si>
    <t>Stopa prinosa na neto imovinu fonda</t>
  </si>
  <si>
    <t>Odnos realizovane dobiti od ulaganja i prosječne neto imovine</t>
  </si>
  <si>
    <t>R. br</t>
  </si>
  <si>
    <t>Oznaka papira</t>
  </si>
  <si>
    <t>Matični broj društva za upravljanje:</t>
  </si>
  <si>
    <t xml:space="preserve">Dionica/Udio fonda </t>
  </si>
  <si>
    <t>Ukupna vrijednost na dan izvještavanja</t>
  </si>
  <si>
    <t>Učešće u vrijednosti imovine fonda (%)</t>
  </si>
  <si>
    <t>Naknada društvu za upravljanje (provizija)</t>
  </si>
  <si>
    <t>Naknada berzi</t>
  </si>
  <si>
    <t>Naknada Registru</t>
  </si>
  <si>
    <t>Naknade i troškovi nadzornog odbora</t>
  </si>
  <si>
    <t>Naknade i troškovi direktora fonda</t>
  </si>
  <si>
    <t>Troškovi kupovine i prodaje ulaganja</t>
  </si>
  <si>
    <t>Sadržaj</t>
  </si>
  <si>
    <t>Napomena</t>
  </si>
  <si>
    <t xml:space="preserve">1.Informacije o identitetu Fonda </t>
  </si>
  <si>
    <t>web:</t>
  </si>
  <si>
    <t>punu i skraćenu firmu, adresu sjedišta:</t>
  </si>
  <si>
    <t>broj telefona i telefaksa:</t>
  </si>
  <si>
    <t>e-mail adresu:</t>
  </si>
  <si>
    <t>registarski broj Fonda u registru kod Komisije:</t>
  </si>
  <si>
    <t xml:space="preserve">ime i prezime predsjednika i članova nadzornog odbora Fonda; </t>
  </si>
  <si>
    <t xml:space="preserve">firmu i sjedište vanjskog revizora; </t>
  </si>
  <si>
    <t xml:space="preserve">ime i prezime članova odbora za reviziju; </t>
  </si>
  <si>
    <t xml:space="preserve">firmu i adresu sjedište depozirata Fonda. </t>
  </si>
  <si>
    <t xml:space="preserve">2. Informacije o Društvu koje upravlja Fondom: </t>
  </si>
  <si>
    <t xml:space="preserve">ime i prezime direktora Fonda; </t>
  </si>
  <si>
    <t xml:space="preserve">broj i datum Rješenja Kojim je izdata dozvola za osnivanje  Društva </t>
  </si>
  <si>
    <t xml:space="preserve">broj i datum Rješenja Kojim je izdata dozvola Društvu za upravljanje Fondom: </t>
  </si>
  <si>
    <t>imena i prezimena  članova uprave Društva:</t>
  </si>
  <si>
    <t xml:space="preserve">imena i prezimena predsjednika i članova nadzornog odbora Društva; </t>
  </si>
  <si>
    <t xml:space="preserve">imena i prezimena članova odbora za reviziju; </t>
  </si>
  <si>
    <t xml:space="preserve">Naziv emitenta </t>
  </si>
  <si>
    <t>6 (5/4*100)</t>
  </si>
  <si>
    <t>10 (5*9)</t>
  </si>
  <si>
    <t>Ukupan broj emitovanih vp/udjela</t>
  </si>
  <si>
    <t xml:space="preserve">Broj vp/udjela u vlasništvu fonda </t>
  </si>
  <si>
    <t>Nabavna cijena vp/udjela</t>
  </si>
  <si>
    <t xml:space="preserve">Ukupna vrijednost ulaganja </t>
  </si>
  <si>
    <t xml:space="preserve">Fer cijena vp/udjela </t>
  </si>
  <si>
    <t xml:space="preserve">Ulaganja </t>
  </si>
  <si>
    <t xml:space="preserve">Gotovina </t>
  </si>
  <si>
    <t xml:space="preserve">Potraživanja </t>
  </si>
  <si>
    <t>% vlasništa fonda</t>
  </si>
  <si>
    <t>% od NVI fonda</t>
  </si>
  <si>
    <t>Obaveze po osnovu troškova poslovanja</t>
  </si>
  <si>
    <t>obaveze prema        DUF-u</t>
  </si>
  <si>
    <t xml:space="preserve"> Ukupna neto vrijednost imovine </t>
  </si>
  <si>
    <t>Broj dionica/udjela  fonda</t>
  </si>
  <si>
    <t>NVI po dionici/udjelu fonda</t>
  </si>
  <si>
    <t>IMOVINA FONDA</t>
  </si>
  <si>
    <t xml:space="preserve">OBAVEZE FONDA </t>
  </si>
  <si>
    <t>UKUPNO</t>
  </si>
  <si>
    <t>16 (7-15)</t>
  </si>
  <si>
    <t>18(16/17)</t>
  </si>
  <si>
    <t xml:space="preserve">Prosječna cijena </t>
  </si>
  <si>
    <t>Najviša neto vrijednost imovine po dionici</t>
  </si>
  <si>
    <t>Prethodni period</t>
  </si>
  <si>
    <t xml:space="preserve">Raniji periodi </t>
  </si>
  <si>
    <t>Prosjek</t>
  </si>
  <si>
    <t xml:space="preserve">Obaveze  po osnovu ulaganja fonda </t>
  </si>
  <si>
    <t>Ostalo</t>
  </si>
  <si>
    <t>Ostale</t>
  </si>
  <si>
    <t>Datum</t>
  </si>
  <si>
    <t xml:space="preserve">Prosječna  godišnja vrijednost neto imovine fonda </t>
  </si>
  <si>
    <t xml:space="preserve">Stanje na početku perioda </t>
  </si>
  <si>
    <t xml:space="preserve">Transakcije tokom perioda </t>
  </si>
  <si>
    <t xml:space="preserve">Stanje na kraju perioda </t>
  </si>
  <si>
    <t xml:space="preserve"> % učešća kod emitenta</t>
  </si>
  <si>
    <t xml:space="preserve">Jedinična fer vrij.                </t>
  </si>
  <si>
    <t xml:space="preserve">Ukupna fer vrijednost ulaganja </t>
  </si>
  <si>
    <t xml:space="preserve"> % učešća u NVI fonda</t>
  </si>
  <si>
    <t>vrijednost</t>
  </si>
  <si>
    <t xml:space="preserve">količina </t>
  </si>
  <si>
    <t xml:space="preserve">prosječna cijena </t>
  </si>
  <si>
    <t xml:space="preserve">Kupovine </t>
  </si>
  <si>
    <t>Prodaje</t>
  </si>
  <si>
    <t>Simbol</t>
  </si>
  <si>
    <t>BROJ DIONICA/UDJELA</t>
  </si>
  <si>
    <t>NETO VRIJEDNOST IMOVINE PO DIONICI/UDJELU</t>
  </si>
  <si>
    <t xml:space="preserve">Opis </t>
  </si>
  <si>
    <t>Vrijednost neto imovine po dionici/udjelu fonda na početku perioda</t>
  </si>
  <si>
    <t>Broj dionica/udjela na početku perioda</t>
  </si>
  <si>
    <t>Vrijednost dionice/udjela na početku perioda</t>
  </si>
  <si>
    <t>Vrijednost neto imovine fond po dionici/udjela na kraju perioda</t>
  </si>
  <si>
    <t>Broj dionica/udjela na kraju perioda</t>
  </si>
  <si>
    <t>Vrijednost dionice/udjela na kraju perioda</t>
  </si>
  <si>
    <t xml:space="preserve">Pozicija </t>
  </si>
  <si>
    <t>R.Br.</t>
  </si>
  <si>
    <t>PRILOG 1</t>
  </si>
  <si>
    <t>PRILOG 3</t>
  </si>
  <si>
    <t>IZVJEŠTAJ O VRIJEDNOSTI TRANSAKCIJA FONDA OBAVLJENIM PUTEM  POJEDINAČNOG  PROFESIONALNOG POSREDNIKA I IZNOSU OBRAČUNATE NAKNADE</t>
  </si>
  <si>
    <t>Naziv berzanskog posrednika</t>
  </si>
  <si>
    <t xml:space="preserve">Vrijednost transakcija </t>
  </si>
  <si>
    <t>Učešće u ukupnoj vrijednosti transakcija</t>
  </si>
  <si>
    <t>Ukupno</t>
  </si>
  <si>
    <t>Iznos provizije</t>
  </si>
  <si>
    <t>Učešće provizije u vrijednosti transkcija</t>
  </si>
  <si>
    <t>5=4/3</t>
  </si>
  <si>
    <t>PRILOG 5a</t>
  </si>
  <si>
    <t>PRILOG 6</t>
  </si>
  <si>
    <t>IZVJEŠTAJ O NVI  PO  DIONICI/UDJELU  I CIJENI UDJELA/DIONICE INVESTICIJSKOG FONDA</t>
  </si>
  <si>
    <t xml:space="preserve">CIJENA DIONICE /UDJELA </t>
  </si>
  <si>
    <t>VIII</t>
  </si>
  <si>
    <t xml:space="preserve">Broj dionica ili % učešća </t>
  </si>
  <si>
    <t xml:space="preserve">Ukupni prihodi </t>
  </si>
  <si>
    <t>PRILOG 7</t>
  </si>
  <si>
    <t xml:space="preserve">Dividenda po dionici  </t>
  </si>
  <si>
    <t>Naziv emitenta</t>
  </si>
  <si>
    <t xml:space="preserve">Simbol </t>
  </si>
  <si>
    <t xml:space="preserve">osnovica </t>
  </si>
  <si>
    <t xml:space="preserve">Iznos </t>
  </si>
  <si>
    <t>Obračun upravljačke provizije:</t>
  </si>
  <si>
    <t>PRILOG4</t>
  </si>
  <si>
    <t>PRILOG 3B</t>
  </si>
  <si>
    <t>PRILOG 3A</t>
  </si>
  <si>
    <t xml:space="preserve">Tekući period </t>
  </si>
  <si>
    <t>Najniža neto vrijednost imovine po dionici</t>
  </si>
  <si>
    <t>IZVJEŠTAJ O PORTFOLIJU INVESTICIJSKOG FONDA NA DAN 31.12.2017.</t>
  </si>
  <si>
    <t>Ulaganja u dionice sa sjedištem u FBIH</t>
  </si>
  <si>
    <t xml:space="preserve">BH Telecom d.d. Sarajevo                                                                            </t>
  </si>
  <si>
    <t>BHTSRA</t>
  </si>
  <si>
    <t xml:space="preserve">ZIF " BIG-Investiciona grupa" d.d. Sarajevo                                                         </t>
  </si>
  <si>
    <t>BIGFRK3</t>
  </si>
  <si>
    <t xml:space="preserve">Bitumenka d.d. Sarajevo                                                                             </t>
  </si>
  <si>
    <t>BITMRA</t>
  </si>
  <si>
    <t xml:space="preserve">ZIF "BONUS" d.d.Sarajevo                                                                            </t>
  </si>
  <si>
    <t>BNSFRK2</t>
  </si>
  <si>
    <t xml:space="preserve">PBS d.d. Sarajevo                                                                                   </t>
  </si>
  <si>
    <t>BORBRK3</t>
  </si>
  <si>
    <t xml:space="preserve">ZIF CROBIH FOND d.d. Mostar                                                                         </t>
  </si>
  <si>
    <t>CRBFRK1</t>
  </si>
  <si>
    <t xml:space="preserve">CESTE DD MOSTAR                                                                                     </t>
  </si>
  <si>
    <t>CSTMRA</t>
  </si>
  <si>
    <t xml:space="preserve">ELEKTRO GRUPA d.d. Gornji Vakuf-Uskoplje                                                            </t>
  </si>
  <si>
    <t>ELGJRA</t>
  </si>
  <si>
    <t xml:space="preserve">ENERGOINVEST D.D. SARAJEVO                                                                          </t>
  </si>
  <si>
    <t>ENISRA</t>
  </si>
  <si>
    <t xml:space="preserve">ENERGOPETROL d.d. Sarajevo                                                                          </t>
  </si>
  <si>
    <t>ENPSRA</t>
  </si>
  <si>
    <t xml:space="preserve">FDS DD SARAJEVO                                                                                     </t>
  </si>
  <si>
    <t>FDSSRA</t>
  </si>
  <si>
    <t xml:space="preserve">GRANITMONT DD JABLANICA                                                                             </t>
  </si>
  <si>
    <t>GMONRK2</t>
  </si>
  <si>
    <t xml:space="preserve">GP BOSNA d.d. Sarajevo- u likvidaciji                                                               </t>
  </si>
  <si>
    <t>GPBSRK3</t>
  </si>
  <si>
    <t xml:space="preserve">GP PUT d.d. Sarajevo                                                                                </t>
  </si>
  <si>
    <t>GPUTRA</t>
  </si>
  <si>
    <t xml:space="preserve">GRANIT  JABLANICA DD SARAJEVO-u stečaju                                                             </t>
  </si>
  <si>
    <t>GRNJRA</t>
  </si>
  <si>
    <t xml:space="preserve">HIDROGRADNJA D.D. SARAJEVO-u stečaju                                                                </t>
  </si>
  <si>
    <t>HDGSRA</t>
  </si>
  <si>
    <t xml:space="preserve">JP HT d.d. Mostar                                                                                   </t>
  </si>
  <si>
    <t>HTKMRA</t>
  </si>
  <si>
    <t xml:space="preserve">ASA BANKA DD                                                                                        </t>
  </si>
  <si>
    <t>IKBZRK2</t>
  </si>
  <si>
    <t xml:space="preserve">JP "Elektroprivreda HZ HB" d.d. Mostar                                                              </t>
  </si>
  <si>
    <t>JPEMRA</t>
  </si>
  <si>
    <t xml:space="preserve">JP ELEKTROPRIVREDA BiH d.d. Sarajevo                                                                </t>
  </si>
  <si>
    <t>JPESRA</t>
  </si>
  <si>
    <t xml:space="preserve">Postbank BH d.d. Sarajevo-u stečaju                                                                 </t>
  </si>
  <si>
    <t>PBHBRA</t>
  </si>
  <si>
    <t xml:space="preserve">PIVARA TUZLA DD                                                                                     </t>
  </si>
  <si>
    <t>PITZRK1</t>
  </si>
  <si>
    <t xml:space="preserve">PREVOZ RADNIKA KREKA DD TUZLA                                                                       </t>
  </si>
  <si>
    <t>PRAKRA</t>
  </si>
  <si>
    <t xml:space="preserve">ZIF PROF - PLUS d.d. Sarajevo                                                                       </t>
  </si>
  <si>
    <t>PRPFRK2</t>
  </si>
  <si>
    <t xml:space="preserve">ZIF " prevent INVEST" d.d. Sarajevo                                                                 </t>
  </si>
  <si>
    <t>PVNFRK3</t>
  </si>
  <si>
    <t xml:space="preserve">RIBA NERETVA d.d. Konjic                                                                            </t>
  </si>
  <si>
    <t>RIBNRA</t>
  </si>
  <si>
    <t xml:space="preserve">REMONTMONTAŽA DD TUZLA                                                                              </t>
  </si>
  <si>
    <t>RMNTRA</t>
  </si>
  <si>
    <t xml:space="preserve">RMU BANOVIĆI d.d. Banovići                                                                          </t>
  </si>
  <si>
    <t>RMUBRA</t>
  </si>
  <si>
    <t xml:space="preserve">RMU KAMENGRAD d.d. Sanski Most-u stečaju                                                            </t>
  </si>
  <si>
    <t>RMUKRA</t>
  </si>
  <si>
    <t xml:space="preserve">SARAJEVO-OSIGURANJE d.d. Sarajevo                                                                   </t>
  </si>
  <si>
    <t>SOSORA</t>
  </si>
  <si>
    <t xml:space="preserve">SPRIND d.d. Rajlovac - Sarajevo                                                                     </t>
  </si>
  <si>
    <t>SPRDRA</t>
  </si>
  <si>
    <t xml:space="preserve">SARAJEVSKA PIVARA D.D. SARAJEVO                                                                     </t>
  </si>
  <si>
    <t>SRPVRK1</t>
  </si>
  <si>
    <t xml:space="preserve">TRGOCOOP DD LJUBUŠKI                                                                                </t>
  </si>
  <si>
    <t>TRGCRA</t>
  </si>
  <si>
    <t xml:space="preserve">NLB  Banka d.d. Sarajevo                                                                            </t>
  </si>
  <si>
    <t>TZLBRK2</t>
  </si>
  <si>
    <t xml:space="preserve">UNIS DD SARAJEVO                                                                                    </t>
  </si>
  <si>
    <t>UMISRK2</t>
  </si>
  <si>
    <t xml:space="preserve">MOJA BANKA d.d. Sarajevo                                                                            </t>
  </si>
  <si>
    <t>VLDBRA</t>
  </si>
  <si>
    <t xml:space="preserve">VINARIJA ČITLUK DD                                                                                  </t>
  </si>
  <si>
    <t>VNRCRA</t>
  </si>
  <si>
    <t xml:space="preserve">GP "ZGP" D.D. Sarajevo                                                                              </t>
  </si>
  <si>
    <t>ZGPSRA</t>
  </si>
  <si>
    <t xml:space="preserve">ŽITOPROMET DD MOSTAR-u stečaju                                                                      </t>
  </si>
  <si>
    <t>ZTPMRA</t>
  </si>
  <si>
    <t xml:space="preserve">LASTA DD ČAPLJINA                                                                                   </t>
  </si>
  <si>
    <t>ZVLCRA</t>
  </si>
  <si>
    <t>Ukupno ulaganja u dionice sa sjedištem u FBIH</t>
  </si>
  <si>
    <t>Ulaganja u dionice sa sjedištem u RS</t>
  </si>
  <si>
    <t xml:space="preserve">BOKSIT a.d. Milići                                                                                  </t>
  </si>
  <si>
    <t>BOKSRA</t>
  </si>
  <si>
    <t xml:space="preserve">TELEKOM SRPSKE A.D. BANJA LUKA                                                                      </t>
  </si>
  <si>
    <t>TLKMRA</t>
  </si>
  <si>
    <t>Ukupno ulaganja u dionice sa sjedištem u RS</t>
  </si>
  <si>
    <t>Ulaganja u obveznice sa sjedištem u FBIH</t>
  </si>
  <si>
    <t xml:space="preserve">Massimo holding d.o.o. Sarajevo                                                                     </t>
  </si>
  <si>
    <t>MSHSKB</t>
  </si>
  <si>
    <t>MSHSKC</t>
  </si>
  <si>
    <t>MSHSKD</t>
  </si>
  <si>
    <t>Ukupno ulaganja u obveznice sa sjedištem u FBIH</t>
  </si>
  <si>
    <t>Ulaganja u udjele OIF-a sa sjedištem u FBIH</t>
  </si>
  <si>
    <t xml:space="preserve">OIF Eurohaus Balanced                                                                               </t>
  </si>
  <si>
    <t>EHBLRA</t>
  </si>
  <si>
    <t xml:space="preserve">Hypo BH Equity                                                                                      </t>
  </si>
  <si>
    <t>HYEQRA</t>
  </si>
  <si>
    <t xml:space="preserve">Julius Baer Multipartner Balkan Tiger                                                               </t>
  </si>
  <si>
    <t>JBMBRA</t>
  </si>
  <si>
    <t>Ukupno ulaganja u udjele OIF-a sa sjedištem u FBIH</t>
  </si>
  <si>
    <t>Ukupno ulaganja fonda</t>
  </si>
  <si>
    <t>IZVJEŠTAJ O OBRAČUNU NETO VRIJEDNOSTI IMOVINE PO DIONICI/UDJELU na dan 31.12.2017.</t>
  </si>
  <si>
    <t>IZVJEŠTAJ O STRUKTURI I VISINI TROŠKOVA KOJI SE NAPLAĆUJU NA TERET IMOVINE INVESTICIJSKOG FONDA U PERIODU OD 1.12.2017. DO 31.12.2017.</t>
  </si>
  <si>
    <t>IZVJEŠTAJ O  TRANSAKCIJA  SA ULAGANJIMA INVESTICIJSKOG FONDA ZA PERIOD 1.12.2017. do 31.12.2017.</t>
  </si>
  <si>
    <t xml:space="preserve">BHTS      </t>
  </si>
  <si>
    <t xml:space="preserve">BIGF      </t>
  </si>
  <si>
    <t xml:space="preserve">BITM      </t>
  </si>
  <si>
    <t xml:space="preserve">BNSF      </t>
  </si>
  <si>
    <t xml:space="preserve">BOKS      </t>
  </si>
  <si>
    <t xml:space="preserve">BORB      </t>
  </si>
  <si>
    <t xml:space="preserve">CRBF      </t>
  </si>
  <si>
    <t xml:space="preserve">CSTM      </t>
  </si>
  <si>
    <t xml:space="preserve">EHBL      </t>
  </si>
  <si>
    <t xml:space="preserve">ELGJ      </t>
  </si>
  <si>
    <t xml:space="preserve">ENIS      </t>
  </si>
  <si>
    <t xml:space="preserve">ENPS      </t>
  </si>
  <si>
    <t xml:space="preserve">FDSS      </t>
  </si>
  <si>
    <t xml:space="preserve">GMON      </t>
  </si>
  <si>
    <t xml:space="preserve">GPBS      </t>
  </si>
  <si>
    <t xml:space="preserve">GPUT      </t>
  </si>
  <si>
    <t xml:space="preserve">GRNJ      </t>
  </si>
  <si>
    <t xml:space="preserve">HDGS      </t>
  </si>
  <si>
    <t xml:space="preserve">HTKM      </t>
  </si>
  <si>
    <t xml:space="preserve">HYEQ      </t>
  </si>
  <si>
    <t xml:space="preserve">IKBZ      </t>
  </si>
  <si>
    <t xml:space="preserve">JBMB      </t>
  </si>
  <si>
    <t xml:space="preserve">JPEM      </t>
  </si>
  <si>
    <t xml:space="preserve">JPES      </t>
  </si>
  <si>
    <t xml:space="preserve">MSHS      </t>
  </si>
  <si>
    <t xml:space="preserve">PBHB      </t>
  </si>
  <si>
    <t xml:space="preserve">PITZ      </t>
  </si>
  <si>
    <t xml:space="preserve">PRAK      </t>
  </si>
  <si>
    <t xml:space="preserve">PRPF      </t>
  </si>
  <si>
    <t xml:space="preserve">PVNF      </t>
  </si>
  <si>
    <t xml:space="preserve">RIBN      </t>
  </si>
  <si>
    <t xml:space="preserve">RMNT      </t>
  </si>
  <si>
    <t xml:space="preserve">RMUB      </t>
  </si>
  <si>
    <t xml:space="preserve">RMUK      </t>
  </si>
  <si>
    <t xml:space="preserve">SOSO      </t>
  </si>
  <si>
    <t xml:space="preserve">SPRD      </t>
  </si>
  <si>
    <t xml:space="preserve">SRPV      </t>
  </si>
  <si>
    <t xml:space="preserve">TLKM      </t>
  </si>
  <si>
    <t xml:space="preserve">TRGC      </t>
  </si>
  <si>
    <t xml:space="preserve">TZLB      </t>
  </si>
  <si>
    <t xml:space="preserve">UMIS      </t>
  </si>
  <si>
    <t xml:space="preserve">VLDB      </t>
  </si>
  <si>
    <t xml:space="preserve">VNRC      </t>
  </si>
  <si>
    <t xml:space="preserve">ZGPS      </t>
  </si>
  <si>
    <t xml:space="preserve">ZTPM      </t>
  </si>
  <si>
    <t xml:space="preserve">ZVLC      </t>
  </si>
  <si>
    <t>IZVJEŠTAJ O FINANSIJSKIM POKAZATELJIMA INVESTICIJSKOG FONDA za period 1.12.2017. do 31.12.2017.</t>
  </si>
  <si>
    <t>OPĆI PODACI O FONDU na dan 31.12.2017.</t>
  </si>
  <si>
    <t xml:space="preserve">Naziv fonda : ZIF HERBOS FOND DD MOSTAR                                                       </t>
  </si>
  <si>
    <t>Registarski broj fonda : 03-19-73/01</t>
  </si>
  <si>
    <t>Naziv društva za upravljanje: DUF EURO-INVESTMENT dd Tuzla</t>
  </si>
  <si>
    <t>JIB društva za upravljanje: 420 907 711 0004</t>
  </si>
  <si>
    <t>JIB investicionog fonda:422 7006 180 000</t>
  </si>
  <si>
    <t>IZVJEŠTAJ O PRIHODIMA FONDA PO OSNOVU DIVIDENDE ZA PERIOD 01.12.DO 31.12.2017</t>
  </si>
  <si>
    <t>Telekom Srpske ad Banja Luka</t>
  </si>
  <si>
    <t>TLKM</t>
  </si>
  <si>
    <t>Zatvoreni investicijski fond s javnom ponudom Herbos Fond dd Mostar, ZIF HERBOS FOND, Kneza Branimira 2</t>
  </si>
  <si>
    <t>herbos-fond@tel.net.ba</t>
  </si>
  <si>
    <t>03-19-73/01</t>
  </si>
  <si>
    <t>Marsela Kotaranin</t>
  </si>
  <si>
    <t xml:space="preserve">Danijel Grubeša - predsjednik;                     Anton Ljubić Član; </t>
  </si>
  <si>
    <t>Toma Zovko; Slaven Karlović,              David Sopta</t>
  </si>
  <si>
    <t>UniCredit Bank dd Mostar, Kardinala stepinca bb Mostar</t>
  </si>
  <si>
    <t xml:space="preserve">Rješenjem od Komisije za vrijednosne papire FBiH  br. 06/1-49-2739-3/15 od 10.12.2015. godine  trajno je oduzeta  dozvola Društvu za upravljanje fondovima „Kapital Invest“ d.o.o. Cazin za upravljanje ZIF „HERBOS FOND“ DD Mostar i nalaženo UniCredit Bank d.d. Mostar, kao banci depozitaru Fonda da preuzme upravljanje fondom. </t>
  </si>
  <si>
    <t xml:space="preserve">Društvo za upravljanje fondovima"EURO-INVESTMENT" d.d. Tuzla              DUF "EURO-INVESTMENT" d.d. Tuzla, Ul. Muftije Muhameda Kurta 1 Tuzla </t>
  </si>
  <si>
    <t>Rješenjem Komisije za vrijednosne papire FBiH br.05/1-19-352/17 od 06.12.2017. godine izdata je dozvola za upravljanje ZIF-om HERBOS FOND d.d. Mosta, DUF-u "EURO-INVESTMENT" d.d. Tuzla</t>
  </si>
  <si>
    <t>035/227-666 fax.035/315-461</t>
  </si>
  <si>
    <t>euroinv@bih.net.ba</t>
  </si>
  <si>
    <t>www.eurofond.com.ba</t>
  </si>
  <si>
    <t>Rješenje br.03-19-26/00 od 30.05.2000. godine</t>
  </si>
  <si>
    <t xml:space="preserve">Rješenje br.05/1-19-352/17 od 06.12.2017. godine </t>
  </si>
  <si>
    <t xml:space="preserve">Raza Bajramović, direktor   Snježana Šindrić, izvršni direktor         </t>
  </si>
  <si>
    <t xml:space="preserve">Vedad Selimbegović,predsjednik Amra Softić,član Edisa Zorlak,član     </t>
  </si>
  <si>
    <t xml:space="preserve"> Elmin Frljak, predsjednik
 Zlatan Dedić, član
 Adnan Bajraktarević,član
</t>
  </si>
  <si>
    <t>BAKER TILLY RE OPINION“  d.o.o. Sarajevo</t>
  </si>
  <si>
    <t>IZVJEŠTAJ O OBRAČUNU  VRIJEDNOSTI NETO IMOVINE INVESTICIJSKOG FONDA ZIF HERBOS FOND dd Mostar ZA PERIOD OD 1.12.2017. DO 31.12.2017.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</si>
</sst>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&quot; &quot;"/>
    <numFmt numFmtId="177" formatCode="#,##0_ ;\-#,##0\ "/>
    <numFmt numFmtId="178" formatCode="#,##0.0000"/>
    <numFmt numFmtId="179" formatCode="0.0000"/>
    <numFmt numFmtId="180" formatCode="[$-41A]d\.\ mmmm\ yyyy\."/>
    <numFmt numFmtId="181" formatCode="#,##0.0"/>
    <numFmt numFmtId="182" formatCode="0.0%"/>
  </numFmts>
  <fonts count="48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0" fillId="0" borderId="12" xfId="57" applyFont="1" applyFill="1" applyBorder="1" applyAlignment="1">
      <alignment horizontal="left"/>
      <protection/>
    </xf>
    <xf numFmtId="0" fontId="4" fillId="0" borderId="10" xfId="0" applyFont="1" applyBorder="1" applyAlignment="1">
      <alignment/>
    </xf>
    <xf numFmtId="0" fontId="1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/>
    </xf>
    <xf numFmtId="178" fontId="6" fillId="0" borderId="10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178" fontId="7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15" xfId="57" applyNumberFormat="1" applyFont="1" applyFill="1" applyBorder="1" applyAlignment="1">
      <alignment horizontal="right"/>
      <protection/>
    </xf>
    <xf numFmtId="4" fontId="0" fillId="0" borderId="10" xfId="57" applyNumberFormat="1" applyFont="1" applyFill="1" applyBorder="1" applyAlignment="1">
      <alignment horizontal="right"/>
      <protection/>
    </xf>
    <xf numFmtId="4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79" fontId="4" fillId="0" borderId="10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" fontId="0" fillId="0" borderId="21" xfId="0" applyNumberForma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81" fontId="0" fillId="0" borderId="10" xfId="0" applyNumberFormat="1" applyFont="1" applyBorder="1" applyAlignment="1">
      <alignment horizontal="right"/>
    </xf>
    <xf numFmtId="0" fontId="1" fillId="0" borderId="10" xfId="56" applyFont="1" applyFill="1" applyBorder="1" applyAlignment="1">
      <alignment horizontal="justify" vertical="center" wrapText="1"/>
      <protection/>
    </xf>
    <xf numFmtId="0" fontId="1" fillId="0" borderId="10" xfId="56" applyFont="1" applyBorder="1" applyAlignment="1">
      <alignment horizontal="justify" vertical="center" wrapText="1"/>
      <protection/>
    </xf>
    <xf numFmtId="0" fontId="47" fillId="0" borderId="10" xfId="52" applyFont="1" applyBorder="1" applyAlignment="1" applyProtection="1">
      <alignment horizontal="justify" vertical="center" wrapText="1"/>
      <protection/>
    </xf>
    <xf numFmtId="0" fontId="5" fillId="0" borderId="10" xfId="56" applyFont="1" applyBorder="1" applyAlignment="1">
      <alignment horizontal="justify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justify" vertical="center" wrapText="1"/>
      <protection/>
    </xf>
    <xf numFmtId="10" fontId="6" fillId="0" borderId="0" xfId="6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/>
    </xf>
    <xf numFmtId="0" fontId="1" fillId="33" borderId="2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5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wrapText="1"/>
    </xf>
    <xf numFmtId="4" fontId="1" fillId="0" borderId="29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" fontId="0" fillId="0" borderId="31" xfId="0" applyNumberFormat="1" applyBorder="1" applyAlignment="1">
      <alignment horizontal="center" wrapText="1"/>
    </xf>
    <xf numFmtId="4" fontId="0" fillId="0" borderId="21" xfId="0" applyNumberFormat="1" applyBorder="1" applyAlignment="1">
      <alignment horizontal="center" wrapText="1"/>
    </xf>
    <xf numFmtId="0" fontId="4" fillId="33" borderId="19" xfId="0" applyFont="1" applyFill="1" applyBorder="1" applyAlignment="1">
      <alignment wrapText="1"/>
    </xf>
    <xf numFmtId="0" fontId="9" fillId="33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bos-fond@tel.net.b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3">
      <selection activeCell="B17" sqref="B17:C27"/>
    </sheetView>
  </sheetViews>
  <sheetFormatPr defaultColWidth="9.140625" defaultRowHeight="12.75"/>
  <cols>
    <col min="1" max="1" width="60.421875" style="2" customWidth="1"/>
    <col min="2" max="2" width="26.00390625" style="2" customWidth="1"/>
    <col min="3" max="3" width="31.57421875" style="2" customWidth="1"/>
    <col min="4" max="16384" width="9.140625" style="2" customWidth="1"/>
  </cols>
  <sheetData>
    <row r="1" ht="12.75">
      <c r="C1" s="2" t="s">
        <v>134</v>
      </c>
    </row>
    <row r="2" spans="1:3" ht="12.75">
      <c r="A2" s="105" t="s">
        <v>317</v>
      </c>
      <c r="B2" s="106"/>
      <c r="C2" s="106"/>
    </row>
    <row r="3" spans="1:3" ht="12.75">
      <c r="A3" s="36"/>
      <c r="B3" s="31"/>
      <c r="C3" s="31"/>
    </row>
    <row r="4" spans="1:3" ht="19.5" customHeight="1">
      <c r="A4" s="34" t="s">
        <v>125</v>
      </c>
      <c r="B4" s="35" t="s">
        <v>58</v>
      </c>
      <c r="C4" s="35" t="s">
        <v>59</v>
      </c>
    </row>
    <row r="5" spans="1:3" ht="19.5" customHeight="1">
      <c r="A5" s="12" t="s">
        <v>60</v>
      </c>
      <c r="B5" s="95"/>
      <c r="C5" s="96"/>
    </row>
    <row r="6" spans="1:3" ht="43.5" customHeight="1">
      <c r="A6" s="13" t="s">
        <v>62</v>
      </c>
      <c r="B6" s="95" t="s">
        <v>326</v>
      </c>
      <c r="C6" s="96"/>
    </row>
    <row r="7" spans="1:3" ht="19.5" customHeight="1">
      <c r="A7" s="13" t="s">
        <v>63</v>
      </c>
      <c r="B7" s="96"/>
      <c r="C7" s="96"/>
    </row>
    <row r="8" spans="1:3" ht="19.5" customHeight="1">
      <c r="A8" s="13" t="s">
        <v>64</v>
      </c>
      <c r="B8" s="97" t="s">
        <v>327</v>
      </c>
      <c r="C8" s="96"/>
    </row>
    <row r="9" spans="1:3" ht="19.5" customHeight="1">
      <c r="A9" s="13" t="s">
        <v>61</v>
      </c>
      <c r="B9" s="96"/>
      <c r="C9" s="96"/>
    </row>
    <row r="10" spans="1:3" ht="19.5" customHeight="1">
      <c r="A10" s="13" t="s">
        <v>65</v>
      </c>
      <c r="B10" s="96" t="s">
        <v>328</v>
      </c>
      <c r="C10" s="98"/>
    </row>
    <row r="11" spans="1:3" ht="30" customHeight="1">
      <c r="A11" s="13" t="s">
        <v>71</v>
      </c>
      <c r="B11" s="96" t="s">
        <v>329</v>
      </c>
      <c r="C11" s="96"/>
    </row>
    <row r="12" spans="1:3" ht="28.5" customHeight="1">
      <c r="A12" s="13" t="s">
        <v>66</v>
      </c>
      <c r="B12" s="99" t="s">
        <v>330</v>
      </c>
      <c r="C12" s="96"/>
    </row>
    <row r="13" spans="1:3" ht="30.75" customHeight="1">
      <c r="A13" s="13" t="s">
        <v>68</v>
      </c>
      <c r="B13" s="99" t="s">
        <v>331</v>
      </c>
      <c r="C13" s="96"/>
    </row>
    <row r="14" spans="1:3" ht="19.5" customHeight="1">
      <c r="A14" s="13" t="s">
        <v>67</v>
      </c>
      <c r="B14" s="96"/>
      <c r="C14" s="96"/>
    </row>
    <row r="15" spans="1:3" ht="127.5">
      <c r="A15" s="13" t="s">
        <v>69</v>
      </c>
      <c r="B15" s="96" t="s">
        <v>332</v>
      </c>
      <c r="C15" s="100" t="s">
        <v>333</v>
      </c>
    </row>
    <row r="16" spans="1:3" ht="19.5" customHeight="1">
      <c r="A16" s="14" t="s">
        <v>70</v>
      </c>
      <c r="B16" s="96"/>
      <c r="C16" s="96"/>
    </row>
    <row r="17" spans="1:3" ht="119.25" customHeight="1">
      <c r="A17" s="13" t="s">
        <v>62</v>
      </c>
      <c r="B17" s="96" t="s">
        <v>334</v>
      </c>
      <c r="C17" s="100" t="s">
        <v>335</v>
      </c>
    </row>
    <row r="18" spans="1:3" ht="19.5" customHeight="1">
      <c r="A18" s="13" t="s">
        <v>63</v>
      </c>
      <c r="B18" s="96" t="s">
        <v>336</v>
      </c>
      <c r="C18" s="96"/>
    </row>
    <row r="19" spans="1:3" ht="19.5" customHeight="1">
      <c r="A19" s="13" t="s">
        <v>64</v>
      </c>
      <c r="B19" s="96" t="s">
        <v>337</v>
      </c>
      <c r="C19" s="96"/>
    </row>
    <row r="20" spans="1:3" ht="19.5" customHeight="1">
      <c r="A20" s="13" t="s">
        <v>61</v>
      </c>
      <c r="B20" s="96" t="s">
        <v>338</v>
      </c>
      <c r="C20" s="96"/>
    </row>
    <row r="21" spans="1:3" ht="19.5" customHeight="1">
      <c r="A21" s="13" t="s">
        <v>72</v>
      </c>
      <c r="B21" s="96" t="s">
        <v>339</v>
      </c>
      <c r="C21" s="96"/>
    </row>
    <row r="22" spans="1:3" ht="19.5" customHeight="1">
      <c r="A22" s="13" t="s">
        <v>73</v>
      </c>
      <c r="B22" s="96" t="s">
        <v>340</v>
      </c>
      <c r="C22" s="96"/>
    </row>
    <row r="23" spans="1:3" ht="19.5" customHeight="1">
      <c r="A23" s="13" t="s">
        <v>74</v>
      </c>
      <c r="B23" s="96" t="s">
        <v>341</v>
      </c>
      <c r="C23" s="96"/>
    </row>
    <row r="24" spans="1:3" ht="19.5" customHeight="1">
      <c r="A24" s="13" t="s">
        <v>75</v>
      </c>
      <c r="B24" s="96" t="s">
        <v>342</v>
      </c>
      <c r="C24" s="96"/>
    </row>
    <row r="25" spans="1:3" ht="19.5" customHeight="1">
      <c r="A25" s="13" t="s">
        <v>76</v>
      </c>
      <c r="B25" s="96" t="s">
        <v>343</v>
      </c>
      <c r="C25" s="96"/>
    </row>
    <row r="26" spans="1:3" ht="19.5" customHeight="1">
      <c r="A26" s="13" t="s">
        <v>67</v>
      </c>
      <c r="B26" s="96" t="s">
        <v>344</v>
      </c>
      <c r="C26" s="96"/>
    </row>
    <row r="27" spans="1:3" ht="19.5" customHeight="1">
      <c r="A27" s="13" t="s">
        <v>69</v>
      </c>
      <c r="B27" s="96" t="s">
        <v>332</v>
      </c>
      <c r="C27" s="96"/>
    </row>
  </sheetData>
  <sheetProtection/>
  <mergeCells count="1">
    <mergeCell ref="A2:C2"/>
  </mergeCells>
  <hyperlinks>
    <hyperlink ref="B8" r:id="rId1" display="herbos-fond@tel.net.ba"/>
  </hyperlinks>
  <printOptions/>
  <pageMargins left="0.75" right="0.75" top="1" bottom="1" header="0.5" footer="0.5"/>
  <pageSetup horizontalDpi="600" verticalDpi="60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27.57421875" style="0" customWidth="1"/>
    <col min="2" max="2" width="9.57421875" style="0" customWidth="1"/>
    <col min="4" max="4" width="30.57421875" style="0" customWidth="1"/>
    <col min="5" max="5" width="15.57421875" style="0" customWidth="1"/>
  </cols>
  <sheetData>
    <row r="1" spans="1:4" ht="38.25" customHeight="1">
      <c r="A1" s="111" t="str">
        <f>'Prilog 2'!A1:A1</f>
        <v>Naziv fonda : ZIF HERBOS FOND DD MOSTAR                                                       </v>
      </c>
      <c r="B1" s="111"/>
      <c r="C1" s="16"/>
      <c r="D1" s="16"/>
    </row>
    <row r="2" spans="1:4" ht="25.5" customHeight="1">
      <c r="A2" s="111" t="str">
        <f>'Prilog 2'!A2:A2</f>
        <v>Registarski broj fonda : 03-19-73/01</v>
      </c>
      <c r="B2" s="111"/>
      <c r="C2" s="16"/>
      <c r="D2" s="16"/>
    </row>
    <row r="3" spans="1:4" ht="12.75" customHeight="1">
      <c r="A3" s="111" t="str">
        <f>'Prilog 2'!A3:A3</f>
        <v>Naziv društva za upravljanje: DUF EURO-INVESTMENT dd Tuzla</v>
      </c>
      <c r="B3" s="111"/>
      <c r="C3" s="16"/>
      <c r="D3" s="16"/>
    </row>
    <row r="4" spans="1:4" ht="12.75" customHeight="1">
      <c r="A4" s="111" t="str">
        <f>'Prilog 2'!A4:A4</f>
        <v>Matični broj društva za upravljanje:</v>
      </c>
      <c r="B4" s="111"/>
      <c r="C4" s="16"/>
      <c r="D4" s="16"/>
    </row>
    <row r="5" spans="1:4" ht="12.75" customHeight="1">
      <c r="A5" s="111" t="str">
        <f>'Prilog 2'!A5:A5</f>
        <v>JIB društva za upravljanje: 420 907 711 0004</v>
      </c>
      <c r="B5" s="111"/>
      <c r="C5" s="16"/>
      <c r="D5" s="16"/>
    </row>
    <row r="6" spans="1:4" ht="25.5" customHeight="1">
      <c r="A6" s="111" t="str">
        <f>'Prilog 2'!A6:A6</f>
        <v>JIB investicionog fonda:422 7006 180 000</v>
      </c>
      <c r="B6" s="111"/>
      <c r="C6" s="16"/>
      <c r="D6" s="16"/>
    </row>
    <row r="7" spans="1:4" ht="12.75">
      <c r="A7" s="2"/>
      <c r="B7" s="2"/>
      <c r="C7" s="2"/>
      <c r="D7" s="2"/>
    </row>
    <row r="9" spans="1:8" ht="12.75">
      <c r="A9" s="149" t="s">
        <v>323</v>
      </c>
      <c r="B9" s="149"/>
      <c r="C9" s="149"/>
      <c r="D9" s="149"/>
      <c r="E9" s="149"/>
      <c r="H9" s="87"/>
    </row>
    <row r="10" spans="1:5" ht="12.75">
      <c r="A10" s="43"/>
      <c r="B10" s="43"/>
      <c r="C10" s="43"/>
      <c r="D10" s="43"/>
      <c r="E10" s="43"/>
    </row>
    <row r="11" ht="12.75">
      <c r="E11" s="2" t="s">
        <v>151</v>
      </c>
    </row>
    <row r="12" spans="1:5" ht="12.75" customHeight="1">
      <c r="A12" s="150" t="s">
        <v>153</v>
      </c>
      <c r="B12" s="150" t="s">
        <v>154</v>
      </c>
      <c r="C12" s="150" t="s">
        <v>149</v>
      </c>
      <c r="D12" s="150" t="s">
        <v>152</v>
      </c>
      <c r="E12" s="151" t="s">
        <v>150</v>
      </c>
    </row>
    <row r="13" spans="1:5" ht="12.75">
      <c r="A13" s="150"/>
      <c r="B13" s="150"/>
      <c r="C13" s="150"/>
      <c r="D13" s="150"/>
      <c r="E13" s="151"/>
    </row>
    <row r="14" spans="1:5" ht="12.75">
      <c r="A14" s="44" t="s">
        <v>324</v>
      </c>
      <c r="B14" s="44" t="s">
        <v>325</v>
      </c>
      <c r="C14" s="88">
        <v>1761216</v>
      </c>
      <c r="D14" s="88">
        <v>0.0517402</v>
      </c>
      <c r="E14" s="89">
        <f>C14*D14</f>
        <v>91125.6680832</v>
      </c>
    </row>
    <row r="15" spans="1:5" ht="12.75">
      <c r="A15" s="44"/>
      <c r="B15" s="44"/>
      <c r="C15" s="44"/>
      <c r="D15" s="44"/>
      <c r="E15" s="45"/>
    </row>
    <row r="16" spans="1:5" ht="12.75">
      <c r="A16" s="44"/>
      <c r="B16" s="44"/>
      <c r="C16" s="44"/>
      <c r="D16" s="44"/>
      <c r="E16" s="45"/>
    </row>
    <row r="17" spans="1:5" ht="12.75">
      <c r="A17" s="44"/>
      <c r="B17" s="44"/>
      <c r="C17" s="44"/>
      <c r="D17" s="44"/>
      <c r="E17" s="44"/>
    </row>
    <row r="18" spans="1:5" ht="12.75">
      <c r="A18" s="44"/>
      <c r="B18" s="44"/>
      <c r="C18" s="44"/>
      <c r="D18" s="44"/>
      <c r="E18" s="44"/>
    </row>
    <row r="19" spans="1:5" ht="12.75">
      <c r="A19" s="44"/>
      <c r="B19" s="44"/>
      <c r="C19" s="44"/>
      <c r="D19" s="44"/>
      <c r="E19" s="44"/>
    </row>
    <row r="20" spans="1:5" ht="12.75">
      <c r="A20" s="44"/>
      <c r="B20" s="44"/>
      <c r="C20" s="44"/>
      <c r="D20" s="44"/>
      <c r="E20" s="44"/>
    </row>
    <row r="21" spans="1:5" ht="12.75">
      <c r="A21" s="44"/>
      <c r="B21" s="44"/>
      <c r="C21" s="44"/>
      <c r="D21" s="44"/>
      <c r="E21" s="44"/>
    </row>
    <row r="22" spans="1:5" ht="12.75">
      <c r="A22" s="44"/>
      <c r="B22" s="44"/>
      <c r="C22" s="44"/>
      <c r="D22" s="44"/>
      <c r="E22" s="44"/>
    </row>
    <row r="23" spans="1:5" ht="12.75">
      <c r="A23" s="44"/>
      <c r="B23" s="44"/>
      <c r="C23" s="44"/>
      <c r="D23" s="44"/>
      <c r="E23" s="44"/>
    </row>
    <row r="24" spans="1:5" ht="12.75">
      <c r="A24" s="44"/>
      <c r="B24" s="44"/>
      <c r="C24" s="44"/>
      <c r="D24" s="44"/>
      <c r="E24" s="44"/>
    </row>
    <row r="25" spans="1:5" ht="12.75">
      <c r="A25" s="44"/>
      <c r="B25" s="44"/>
      <c r="C25" s="44"/>
      <c r="D25" s="44"/>
      <c r="E25" s="44"/>
    </row>
    <row r="26" spans="1:5" ht="12.75">
      <c r="A26" s="44"/>
      <c r="B26" s="44"/>
      <c r="C26" s="44"/>
      <c r="D26" s="44"/>
      <c r="E26" s="44"/>
    </row>
    <row r="27" spans="1:5" ht="12.75">
      <c r="A27" s="44"/>
      <c r="B27" s="44"/>
      <c r="C27" s="44"/>
      <c r="D27" s="44"/>
      <c r="E27" s="44"/>
    </row>
    <row r="28" spans="1:5" ht="12.75">
      <c r="A28" s="44"/>
      <c r="B28" s="44"/>
      <c r="C28" s="44"/>
      <c r="D28" s="44"/>
      <c r="E28" s="44"/>
    </row>
    <row r="29" spans="1:5" ht="12.75">
      <c r="A29" s="44"/>
      <c r="B29" s="44"/>
      <c r="C29" s="44"/>
      <c r="D29" s="44"/>
      <c r="E29" s="44"/>
    </row>
    <row r="30" spans="1:5" ht="12.75">
      <c r="A30" s="44"/>
      <c r="B30" s="44"/>
      <c r="C30" s="44"/>
      <c r="D30" s="44"/>
      <c r="E30" s="44"/>
    </row>
  </sheetData>
  <sheetProtection/>
  <mergeCells count="12">
    <mergeCell ref="A1:B1"/>
    <mergeCell ref="A2:B2"/>
    <mergeCell ref="A3:B3"/>
    <mergeCell ref="A4:B4"/>
    <mergeCell ref="A5:B5"/>
    <mergeCell ref="A6:B6"/>
    <mergeCell ref="A9:E9"/>
    <mergeCell ref="A12:A13"/>
    <mergeCell ref="C12:C13"/>
    <mergeCell ref="D12:D13"/>
    <mergeCell ref="E12:E13"/>
    <mergeCell ref="B12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18" zoomScalePageLayoutView="0" workbookViewId="0" topLeftCell="A1">
      <selection activeCell="D12" sqref="D12"/>
    </sheetView>
  </sheetViews>
  <sheetFormatPr defaultColWidth="9.140625" defaultRowHeight="12.75"/>
  <cols>
    <col min="1" max="1" width="4.00390625" style="2" customWidth="1"/>
    <col min="2" max="2" width="29.57421875" style="2" customWidth="1"/>
    <col min="3" max="3" width="11.7109375" style="2" customWidth="1"/>
    <col min="4" max="4" width="15.140625" style="75" customWidth="1"/>
    <col min="5" max="5" width="13.140625" style="75" customWidth="1"/>
    <col min="6" max="6" width="8.140625" style="75" customWidth="1"/>
    <col min="7" max="7" width="9.421875" style="75" customWidth="1"/>
    <col min="8" max="8" width="8.57421875" style="84" customWidth="1"/>
    <col min="9" max="9" width="13.28125" style="64" customWidth="1"/>
    <col min="10" max="10" width="9.00390625" style="75" customWidth="1"/>
    <col min="11" max="16384" width="9.140625" style="2" customWidth="1"/>
  </cols>
  <sheetData>
    <row r="1" spans="1:10" ht="12.75">
      <c r="A1" s="111" t="s">
        <v>318</v>
      </c>
      <c r="B1" s="111"/>
      <c r="C1" s="112"/>
      <c r="D1" s="112"/>
      <c r="E1" s="73"/>
      <c r="F1" s="73"/>
      <c r="G1" s="74"/>
      <c r="H1" s="82"/>
      <c r="I1" s="85"/>
      <c r="J1" s="74"/>
    </row>
    <row r="2" spans="1:10" ht="12.75">
      <c r="A2" s="111" t="s">
        <v>319</v>
      </c>
      <c r="B2" s="111"/>
      <c r="C2" s="112"/>
      <c r="D2" s="112"/>
      <c r="E2" s="73"/>
      <c r="F2" s="73"/>
      <c r="G2" s="74"/>
      <c r="H2" s="82"/>
      <c r="I2" s="85"/>
      <c r="J2" s="74"/>
    </row>
    <row r="3" spans="1:10" ht="12.75">
      <c r="A3" s="111" t="s">
        <v>320</v>
      </c>
      <c r="B3" s="111"/>
      <c r="C3" s="112"/>
      <c r="D3" s="112"/>
      <c r="E3" s="73"/>
      <c r="F3" s="73"/>
      <c r="G3" s="74"/>
      <c r="H3" s="82"/>
      <c r="I3" s="85"/>
      <c r="J3" s="74"/>
    </row>
    <row r="4" spans="1:10" ht="12.75">
      <c r="A4" s="111" t="s">
        <v>48</v>
      </c>
      <c r="B4" s="111"/>
      <c r="C4" s="112"/>
      <c r="D4" s="112"/>
      <c r="E4" s="73"/>
      <c r="F4" s="73"/>
      <c r="G4" s="74"/>
      <c r="H4" s="82"/>
      <c r="I4" s="85"/>
      <c r="J4" s="74"/>
    </row>
    <row r="5" spans="1:10" ht="12.75">
      <c r="A5" s="111" t="s">
        <v>321</v>
      </c>
      <c r="B5" s="111"/>
      <c r="C5" s="112"/>
      <c r="D5" s="112"/>
      <c r="E5" s="73"/>
      <c r="F5" s="73"/>
      <c r="G5" s="74"/>
      <c r="H5" s="82"/>
      <c r="I5" s="85"/>
      <c r="J5" s="74"/>
    </row>
    <row r="6" spans="1:10" ht="12.75">
      <c r="A6" s="111" t="s">
        <v>322</v>
      </c>
      <c r="B6" s="111"/>
      <c r="C6" s="112"/>
      <c r="D6" s="112"/>
      <c r="E6" s="73"/>
      <c r="F6" s="73"/>
      <c r="G6" s="74"/>
      <c r="H6" s="82"/>
      <c r="I6" s="85"/>
      <c r="J6" s="74"/>
    </row>
    <row r="7" spans="1:10" ht="13.5">
      <c r="A7" s="107" t="s">
        <v>163</v>
      </c>
      <c r="B7" s="107"/>
      <c r="C7" s="108"/>
      <c r="D7" s="108"/>
      <c r="E7" s="108"/>
      <c r="F7" s="108"/>
      <c r="G7" s="108"/>
      <c r="H7" s="108"/>
      <c r="I7" s="108"/>
      <c r="J7" s="108"/>
    </row>
    <row r="8" spans="1:10" ht="12.75">
      <c r="A8" s="17"/>
      <c r="B8" s="17"/>
      <c r="C8" s="17"/>
      <c r="D8" s="74"/>
      <c r="E8" s="74"/>
      <c r="F8" s="74"/>
      <c r="G8" s="74"/>
      <c r="H8" s="82"/>
      <c r="I8" s="85"/>
      <c r="J8" s="74"/>
    </row>
    <row r="9" spans="1:10" ht="13.5">
      <c r="A9" s="109"/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38.25">
      <c r="A10" s="72" t="s">
        <v>46</v>
      </c>
      <c r="B10" s="72" t="s">
        <v>77</v>
      </c>
      <c r="C10" s="72" t="s">
        <v>47</v>
      </c>
      <c r="D10" s="76" t="s">
        <v>80</v>
      </c>
      <c r="E10" s="77" t="s">
        <v>81</v>
      </c>
      <c r="F10" s="76" t="s">
        <v>88</v>
      </c>
      <c r="G10" s="76" t="s">
        <v>82</v>
      </c>
      <c r="H10" s="83" t="s">
        <v>84</v>
      </c>
      <c r="I10" s="80" t="s">
        <v>83</v>
      </c>
      <c r="J10" s="76" t="s">
        <v>89</v>
      </c>
    </row>
    <row r="11" spans="1:10" ht="25.5">
      <c r="A11" s="72">
        <v>1</v>
      </c>
      <c r="B11" s="72">
        <v>2</v>
      </c>
      <c r="C11" s="72">
        <v>3</v>
      </c>
      <c r="D11" s="78">
        <v>4</v>
      </c>
      <c r="E11" s="79">
        <v>5</v>
      </c>
      <c r="F11" s="79" t="s">
        <v>78</v>
      </c>
      <c r="G11" s="79">
        <v>7</v>
      </c>
      <c r="H11" s="83">
        <v>9</v>
      </c>
      <c r="I11" s="80" t="s">
        <v>79</v>
      </c>
      <c r="J11" s="81">
        <v>11</v>
      </c>
    </row>
    <row r="12" ht="12.75">
      <c r="A12" s="2" t="s">
        <v>164</v>
      </c>
    </row>
    <row r="13" spans="1:10" ht="12.75">
      <c r="A13" s="2">
        <v>1</v>
      </c>
      <c r="B13" s="2" t="s">
        <v>165</v>
      </c>
      <c r="C13" s="2" t="s">
        <v>166</v>
      </c>
      <c r="D13" s="75">
        <v>63457358</v>
      </c>
      <c r="E13" s="75">
        <v>261914</v>
      </c>
      <c r="F13" s="75">
        <v>0.4127</v>
      </c>
      <c r="G13" s="75">
        <v>71.4159</v>
      </c>
      <c r="H13" s="84">
        <v>12.26</v>
      </c>
      <c r="I13" s="64">
        <v>3211065.64</v>
      </c>
      <c r="J13" s="75">
        <v>18.508</v>
      </c>
    </row>
    <row r="14" spans="1:10" ht="12.75">
      <c r="A14" s="2">
        <v>2</v>
      </c>
      <c r="B14" s="2" t="s">
        <v>167</v>
      </c>
      <c r="C14" s="2" t="s">
        <v>168</v>
      </c>
      <c r="D14" s="75">
        <v>10658236</v>
      </c>
      <c r="E14" s="75">
        <v>26949</v>
      </c>
      <c r="F14" s="75">
        <v>0.2528</v>
      </c>
      <c r="G14" s="75">
        <v>3.8094</v>
      </c>
      <c r="H14" s="84">
        <v>1.5618</v>
      </c>
      <c r="I14" s="64">
        <v>42088.95</v>
      </c>
      <c r="J14" s="75">
        <v>0.25</v>
      </c>
    </row>
    <row r="15" spans="1:10" ht="12.75">
      <c r="A15" s="2">
        <v>3</v>
      </c>
      <c r="B15" s="2" t="s">
        <v>169</v>
      </c>
      <c r="C15" s="2" t="s">
        <v>170</v>
      </c>
      <c r="D15" s="75">
        <v>714977</v>
      </c>
      <c r="E15" s="75">
        <v>18492</v>
      </c>
      <c r="F15" s="75">
        <v>2.5864</v>
      </c>
      <c r="G15" s="75">
        <v>81.1162</v>
      </c>
      <c r="H15" s="84">
        <v>4.21</v>
      </c>
      <c r="I15" s="64">
        <v>77851.32</v>
      </c>
      <c r="J15" s="75">
        <v>0.45</v>
      </c>
    </row>
    <row r="16" spans="1:10" ht="12.75">
      <c r="A16" s="2">
        <v>4</v>
      </c>
      <c r="B16" s="2" t="s">
        <v>171</v>
      </c>
      <c r="C16" s="2" t="s">
        <v>172</v>
      </c>
      <c r="D16" s="75">
        <v>3315526</v>
      </c>
      <c r="E16" s="75">
        <v>1560</v>
      </c>
      <c r="F16" s="75">
        <v>0.0471</v>
      </c>
      <c r="G16" s="75">
        <v>2.29</v>
      </c>
      <c r="H16" s="84">
        <v>2.3</v>
      </c>
      <c r="I16" s="64">
        <v>3588</v>
      </c>
      <c r="J16" s="75">
        <v>0.02</v>
      </c>
    </row>
    <row r="17" spans="1:10" ht="12.75">
      <c r="A17" s="2">
        <v>5</v>
      </c>
      <c r="B17" s="2" t="s">
        <v>173</v>
      </c>
      <c r="C17" s="2" t="s">
        <v>174</v>
      </c>
      <c r="D17" s="75">
        <v>259802</v>
      </c>
      <c r="E17" s="75">
        <v>1</v>
      </c>
      <c r="F17" s="75">
        <v>0.0004</v>
      </c>
      <c r="G17" s="75">
        <v>115</v>
      </c>
      <c r="H17" s="84">
        <v>88</v>
      </c>
      <c r="I17" s="64">
        <v>88</v>
      </c>
      <c r="J17" s="75">
        <v>0</v>
      </c>
    </row>
    <row r="18" spans="1:10" ht="12.75">
      <c r="A18" s="2">
        <v>6</v>
      </c>
      <c r="B18" s="2" t="s">
        <v>175</v>
      </c>
      <c r="C18" s="2" t="s">
        <v>176</v>
      </c>
      <c r="D18" s="75">
        <v>3053478</v>
      </c>
      <c r="E18" s="75">
        <v>668575</v>
      </c>
      <c r="F18" s="75">
        <v>21.8955</v>
      </c>
      <c r="G18" s="75">
        <v>5.752</v>
      </c>
      <c r="H18" s="84">
        <v>3.5</v>
      </c>
      <c r="I18" s="64">
        <v>2340012.5</v>
      </c>
      <c r="J18" s="75">
        <v>13.67</v>
      </c>
    </row>
    <row r="19" spans="1:10" ht="12.75">
      <c r="A19" s="2">
        <v>7</v>
      </c>
      <c r="B19" s="2" t="s">
        <v>177</v>
      </c>
      <c r="C19" s="2" t="s">
        <v>178</v>
      </c>
      <c r="D19" s="75">
        <v>469623</v>
      </c>
      <c r="E19" s="75">
        <v>7610</v>
      </c>
      <c r="F19" s="75">
        <v>1.6204</v>
      </c>
      <c r="G19" s="75">
        <v>131.406</v>
      </c>
      <c r="H19" s="84">
        <v>16.59</v>
      </c>
      <c r="I19" s="64">
        <v>126249.9</v>
      </c>
      <c r="J19" s="75">
        <v>0.74</v>
      </c>
    </row>
    <row r="20" spans="1:10" ht="12.75">
      <c r="A20" s="2">
        <v>8</v>
      </c>
      <c r="B20" s="2" t="s">
        <v>179</v>
      </c>
      <c r="C20" s="2" t="s">
        <v>180</v>
      </c>
      <c r="D20" s="75">
        <v>204264</v>
      </c>
      <c r="E20" s="75">
        <v>21229</v>
      </c>
      <c r="F20" s="75">
        <v>10.3929</v>
      </c>
      <c r="G20" s="75">
        <v>234.9927</v>
      </c>
      <c r="H20" s="84">
        <v>7.44</v>
      </c>
      <c r="I20" s="64">
        <v>157943.76</v>
      </c>
      <c r="J20" s="75">
        <v>0.92</v>
      </c>
    </row>
    <row r="21" spans="1:10" ht="12.75">
      <c r="A21" s="2">
        <v>9</v>
      </c>
      <c r="B21" s="2" t="s">
        <v>181</v>
      </c>
      <c r="C21" s="2" t="s">
        <v>182</v>
      </c>
      <c r="D21" s="75">
        <v>17657682</v>
      </c>
      <c r="E21" s="75">
        <v>319322</v>
      </c>
      <c r="F21" s="75">
        <v>1.8084</v>
      </c>
      <c r="G21" s="75">
        <v>26.7682</v>
      </c>
      <c r="H21" s="84">
        <v>0.9</v>
      </c>
      <c r="I21" s="64">
        <v>287389.8</v>
      </c>
      <c r="J21" s="75">
        <v>1.68</v>
      </c>
    </row>
    <row r="22" spans="1:10" ht="12.75">
      <c r="A22" s="2">
        <v>10</v>
      </c>
      <c r="B22" s="2" t="s">
        <v>183</v>
      </c>
      <c r="C22" s="2" t="s">
        <v>184</v>
      </c>
      <c r="D22" s="75">
        <v>5492922</v>
      </c>
      <c r="E22" s="75">
        <v>17501</v>
      </c>
      <c r="F22" s="75">
        <v>0.3186</v>
      </c>
      <c r="G22" s="75">
        <v>229.9584</v>
      </c>
      <c r="H22" s="84">
        <v>7.74</v>
      </c>
      <c r="I22" s="64">
        <v>135457.74</v>
      </c>
      <c r="J22" s="75">
        <v>0.79</v>
      </c>
    </row>
    <row r="23" spans="1:10" ht="12.75">
      <c r="A23" s="2">
        <v>11</v>
      </c>
      <c r="B23" s="2" t="s">
        <v>185</v>
      </c>
      <c r="C23" s="2" t="s">
        <v>186</v>
      </c>
      <c r="D23" s="75">
        <v>1281712</v>
      </c>
      <c r="E23" s="75">
        <v>22092</v>
      </c>
      <c r="F23" s="75">
        <v>1.7236</v>
      </c>
      <c r="G23" s="75">
        <v>103.5021</v>
      </c>
      <c r="H23" s="84">
        <v>80.05</v>
      </c>
      <c r="I23" s="64">
        <v>1768464.6</v>
      </c>
      <c r="J23" s="75">
        <v>10.33</v>
      </c>
    </row>
    <row r="24" spans="1:10" ht="12.75">
      <c r="A24" s="2">
        <v>12</v>
      </c>
      <c r="B24" s="2" t="s">
        <v>187</v>
      </c>
      <c r="C24" s="2" t="s">
        <v>188</v>
      </c>
      <c r="D24" s="75">
        <v>172764</v>
      </c>
      <c r="E24" s="75">
        <v>3758</v>
      </c>
      <c r="F24" s="75">
        <v>2.1752</v>
      </c>
      <c r="G24" s="75">
        <v>266.099</v>
      </c>
      <c r="H24" s="84">
        <v>6.9</v>
      </c>
      <c r="I24" s="64">
        <v>25930.2</v>
      </c>
      <c r="J24" s="75">
        <v>0.15</v>
      </c>
    </row>
    <row r="25" spans="1:10" ht="12.75">
      <c r="A25" s="2">
        <v>13</v>
      </c>
      <c r="B25" s="2" t="s">
        <v>189</v>
      </c>
      <c r="C25" s="2" t="s">
        <v>190</v>
      </c>
      <c r="D25" s="75">
        <v>763396</v>
      </c>
      <c r="E25" s="75">
        <v>3240</v>
      </c>
      <c r="F25" s="75">
        <v>0.4244</v>
      </c>
      <c r="G25" s="75">
        <v>7.2971</v>
      </c>
      <c r="H25" s="84">
        <v>0</v>
      </c>
      <c r="I25" s="64">
        <v>0</v>
      </c>
      <c r="J25" s="75">
        <v>0</v>
      </c>
    </row>
    <row r="26" spans="1:10" ht="12.75">
      <c r="A26" s="2">
        <v>14</v>
      </c>
      <c r="B26" s="2" t="s">
        <v>191</v>
      </c>
      <c r="C26" s="2" t="s">
        <v>192</v>
      </c>
      <c r="D26" s="75">
        <v>1678896</v>
      </c>
      <c r="E26" s="75">
        <v>358000</v>
      </c>
      <c r="F26" s="75">
        <v>21.3235</v>
      </c>
      <c r="G26" s="75">
        <v>5.686</v>
      </c>
      <c r="H26" s="84">
        <v>0</v>
      </c>
      <c r="I26" s="64">
        <v>0</v>
      </c>
      <c r="J26" s="75">
        <v>0</v>
      </c>
    </row>
    <row r="27" spans="1:10" ht="12.75">
      <c r="A27" s="2">
        <v>15</v>
      </c>
      <c r="B27" s="2" t="s">
        <v>193</v>
      </c>
      <c r="C27" s="2" t="s">
        <v>194</v>
      </c>
      <c r="D27" s="75">
        <v>114827</v>
      </c>
      <c r="E27" s="75">
        <v>6139</v>
      </c>
      <c r="F27" s="75">
        <v>5.3463</v>
      </c>
      <c r="G27" s="75">
        <v>570.1254</v>
      </c>
      <c r="H27" s="84">
        <v>1.86</v>
      </c>
      <c r="I27" s="64">
        <v>11418.54</v>
      </c>
      <c r="J27" s="75">
        <v>0.07</v>
      </c>
    </row>
    <row r="28" spans="1:10" ht="12.75">
      <c r="A28" s="2">
        <v>16</v>
      </c>
      <c r="B28" s="2" t="s">
        <v>195</v>
      </c>
      <c r="C28" s="2" t="s">
        <v>196</v>
      </c>
      <c r="D28" s="75">
        <v>5658741</v>
      </c>
      <c r="E28" s="75">
        <v>14092</v>
      </c>
      <c r="F28" s="75">
        <v>0.249</v>
      </c>
      <c r="G28" s="75">
        <v>12.5618</v>
      </c>
      <c r="H28" s="84">
        <v>0.05</v>
      </c>
      <c r="I28" s="64">
        <v>704.6</v>
      </c>
      <c r="J28" s="75">
        <v>0</v>
      </c>
    </row>
    <row r="29" spans="1:10" ht="12.75">
      <c r="A29" s="2">
        <v>17</v>
      </c>
      <c r="B29" s="2" t="s">
        <v>197</v>
      </c>
      <c r="C29" s="2" t="s">
        <v>198</v>
      </c>
      <c r="D29" s="75">
        <v>31586325</v>
      </c>
      <c r="E29" s="75">
        <v>115506</v>
      </c>
      <c r="F29" s="75">
        <v>0.3657</v>
      </c>
      <c r="G29" s="75">
        <v>46.3863</v>
      </c>
      <c r="H29" s="84">
        <v>5.99</v>
      </c>
      <c r="I29" s="64">
        <v>691880.94</v>
      </c>
      <c r="J29" s="75">
        <v>4.04</v>
      </c>
    </row>
    <row r="30" spans="1:10" ht="12.75">
      <c r="A30" s="2">
        <v>18</v>
      </c>
      <c r="B30" s="2" t="s">
        <v>199</v>
      </c>
      <c r="C30" s="2" t="s">
        <v>200</v>
      </c>
      <c r="D30" s="75">
        <v>658695</v>
      </c>
      <c r="E30" s="75">
        <v>2251</v>
      </c>
      <c r="F30" s="75">
        <v>0.3417</v>
      </c>
      <c r="G30" s="75">
        <v>117.134</v>
      </c>
      <c r="H30" s="84">
        <v>40</v>
      </c>
      <c r="I30" s="64">
        <v>90040</v>
      </c>
      <c r="J30" s="75">
        <v>0.53</v>
      </c>
    </row>
    <row r="31" spans="1:10" ht="12.75">
      <c r="A31" s="2">
        <v>19</v>
      </c>
      <c r="B31" s="2" t="s">
        <v>201</v>
      </c>
      <c r="C31" s="2" t="s">
        <v>202</v>
      </c>
      <c r="D31" s="75">
        <v>7361660</v>
      </c>
      <c r="E31" s="75">
        <v>61099</v>
      </c>
      <c r="F31" s="75">
        <v>0.83</v>
      </c>
      <c r="G31" s="75">
        <v>251.1458</v>
      </c>
      <c r="H31" s="84">
        <v>13.9</v>
      </c>
      <c r="I31" s="64">
        <v>849276.1</v>
      </c>
      <c r="J31" s="75">
        <v>4.96</v>
      </c>
    </row>
    <row r="32" spans="1:10" ht="12.75">
      <c r="A32" s="2">
        <v>20</v>
      </c>
      <c r="B32" s="2" t="s">
        <v>203</v>
      </c>
      <c r="C32" s="2" t="s">
        <v>204</v>
      </c>
      <c r="D32" s="75">
        <v>31506541</v>
      </c>
      <c r="E32" s="75">
        <v>210800</v>
      </c>
      <c r="F32" s="75">
        <v>0.6691</v>
      </c>
      <c r="G32" s="75">
        <v>107.4051</v>
      </c>
      <c r="H32" s="84">
        <v>7.45</v>
      </c>
      <c r="I32" s="64">
        <v>1570460</v>
      </c>
      <c r="J32" s="75">
        <v>9.18</v>
      </c>
    </row>
    <row r="33" spans="1:10" ht="12.75">
      <c r="A33" s="2">
        <v>21</v>
      </c>
      <c r="B33" s="2" t="s">
        <v>205</v>
      </c>
      <c r="C33" s="2" t="s">
        <v>206</v>
      </c>
      <c r="D33" s="75">
        <v>284428</v>
      </c>
      <c r="E33" s="75">
        <v>49</v>
      </c>
      <c r="F33" s="75">
        <v>0.0172</v>
      </c>
      <c r="G33" s="75">
        <v>0.0002</v>
      </c>
      <c r="H33" s="84">
        <v>0</v>
      </c>
      <c r="I33" s="64">
        <v>0</v>
      </c>
      <c r="J33" s="75">
        <v>0</v>
      </c>
    </row>
    <row r="34" spans="1:10" ht="12.75">
      <c r="A34" s="2">
        <v>22</v>
      </c>
      <c r="B34" s="2" t="s">
        <v>207</v>
      </c>
      <c r="C34" s="2" t="s">
        <v>208</v>
      </c>
      <c r="D34" s="75">
        <v>1400376</v>
      </c>
      <c r="E34" s="75">
        <v>32671</v>
      </c>
      <c r="F34" s="75">
        <v>2.333</v>
      </c>
      <c r="G34" s="75">
        <v>122.4327</v>
      </c>
      <c r="H34" s="84">
        <v>4.4</v>
      </c>
      <c r="I34" s="64">
        <v>143752.4</v>
      </c>
      <c r="J34" s="75">
        <v>0.84</v>
      </c>
    </row>
    <row r="35" spans="1:10" ht="12.75">
      <c r="A35" s="2">
        <v>23</v>
      </c>
      <c r="B35" s="2" t="s">
        <v>209</v>
      </c>
      <c r="C35" s="2" t="s">
        <v>210</v>
      </c>
      <c r="D35" s="75">
        <v>226879</v>
      </c>
      <c r="E35" s="75">
        <v>694</v>
      </c>
      <c r="F35" s="75">
        <v>0.3059</v>
      </c>
      <c r="G35" s="75">
        <v>3.86</v>
      </c>
      <c r="H35" s="84">
        <v>2.84</v>
      </c>
      <c r="I35" s="64">
        <v>1970.96</v>
      </c>
      <c r="J35" s="75">
        <v>0.01</v>
      </c>
    </row>
    <row r="36" spans="1:10" ht="12.75">
      <c r="A36" s="2">
        <v>24</v>
      </c>
      <c r="B36" s="2" t="s">
        <v>211</v>
      </c>
      <c r="C36" s="2" t="s">
        <v>212</v>
      </c>
      <c r="D36" s="75">
        <v>5072824</v>
      </c>
      <c r="E36" s="75">
        <v>238993</v>
      </c>
      <c r="F36" s="75">
        <v>4.7112</v>
      </c>
      <c r="G36" s="75">
        <v>3.8627</v>
      </c>
      <c r="H36" s="84">
        <v>2.34</v>
      </c>
      <c r="I36" s="64">
        <v>559243.62</v>
      </c>
      <c r="J36" s="75">
        <v>3.27</v>
      </c>
    </row>
    <row r="37" spans="1:10" ht="12.75">
      <c r="A37" s="2">
        <v>25</v>
      </c>
      <c r="B37" s="2" t="s">
        <v>213</v>
      </c>
      <c r="C37" s="2" t="s">
        <v>214</v>
      </c>
      <c r="D37" s="75">
        <v>2021967</v>
      </c>
      <c r="E37" s="75">
        <v>6000</v>
      </c>
      <c r="F37" s="75">
        <v>0.2967</v>
      </c>
      <c r="G37" s="75">
        <v>5.6849</v>
      </c>
      <c r="H37" s="84">
        <v>3.25</v>
      </c>
      <c r="I37" s="64">
        <v>19500</v>
      </c>
      <c r="J37" s="75">
        <v>0.11</v>
      </c>
    </row>
    <row r="38" spans="1:10" s="90" customFormat="1" ht="12.75">
      <c r="A38" s="90">
        <v>26</v>
      </c>
      <c r="B38" s="90" t="s">
        <v>215</v>
      </c>
      <c r="C38" s="90" t="s">
        <v>216</v>
      </c>
      <c r="D38" s="91">
        <v>50520</v>
      </c>
      <c r="E38" s="91">
        <v>1589</v>
      </c>
      <c r="F38" s="91">
        <v>3.1453</v>
      </c>
      <c r="G38" s="91">
        <v>314.6633</v>
      </c>
      <c r="H38" s="92">
        <v>12.67</v>
      </c>
      <c r="I38" s="93">
        <v>20132.63</v>
      </c>
      <c r="J38" s="91">
        <v>0.12</v>
      </c>
    </row>
    <row r="39" spans="1:10" s="90" customFormat="1" ht="12.75">
      <c r="A39" s="90">
        <v>27</v>
      </c>
      <c r="B39" s="90" t="s">
        <v>217</v>
      </c>
      <c r="C39" s="90" t="s">
        <v>218</v>
      </c>
      <c r="D39" s="91">
        <v>53889</v>
      </c>
      <c r="E39" s="91">
        <v>319</v>
      </c>
      <c r="F39" s="91">
        <v>0.592</v>
      </c>
      <c r="G39" s="91">
        <v>0</v>
      </c>
      <c r="H39" s="92">
        <v>0</v>
      </c>
      <c r="I39" s="93">
        <v>0</v>
      </c>
      <c r="J39" s="91">
        <v>0</v>
      </c>
    </row>
    <row r="40" spans="1:10" ht="12.75">
      <c r="A40" s="2">
        <v>28</v>
      </c>
      <c r="B40" s="2" t="s">
        <v>219</v>
      </c>
      <c r="C40" s="2" t="s">
        <v>220</v>
      </c>
      <c r="D40" s="75">
        <v>693880</v>
      </c>
      <c r="E40" s="75">
        <v>31072</v>
      </c>
      <c r="F40" s="75">
        <v>4.478</v>
      </c>
      <c r="G40" s="75">
        <v>43.8808</v>
      </c>
      <c r="H40" s="84">
        <v>16</v>
      </c>
      <c r="I40" s="64">
        <v>497152</v>
      </c>
      <c r="J40" s="75">
        <v>2.91</v>
      </c>
    </row>
    <row r="41" spans="1:10" ht="12.75">
      <c r="A41" s="2">
        <v>29</v>
      </c>
      <c r="B41" s="2" t="s">
        <v>221</v>
      </c>
      <c r="C41" s="2" t="s">
        <v>222</v>
      </c>
      <c r="D41" s="75">
        <v>265635</v>
      </c>
      <c r="E41" s="75">
        <v>35544</v>
      </c>
      <c r="F41" s="75">
        <v>13.3808</v>
      </c>
      <c r="G41" s="75">
        <v>77.7502</v>
      </c>
      <c r="H41" s="84">
        <v>1.2</v>
      </c>
      <c r="I41" s="64">
        <v>42652.8</v>
      </c>
      <c r="J41" s="75">
        <v>0.25</v>
      </c>
    </row>
    <row r="42" spans="1:10" ht="12.75">
      <c r="A42" s="2">
        <v>30</v>
      </c>
      <c r="B42" s="2" t="s">
        <v>223</v>
      </c>
      <c r="C42" s="2" t="s">
        <v>224</v>
      </c>
      <c r="D42" s="75">
        <v>4634633</v>
      </c>
      <c r="E42" s="75">
        <v>25135</v>
      </c>
      <c r="F42" s="75">
        <v>0.5423</v>
      </c>
      <c r="G42" s="75">
        <v>165.9304</v>
      </c>
      <c r="H42" s="84">
        <v>5</v>
      </c>
      <c r="I42" s="64">
        <v>125675</v>
      </c>
      <c r="J42" s="75">
        <v>0.73</v>
      </c>
    </row>
    <row r="43" spans="1:10" ht="12.75">
      <c r="A43" s="2">
        <v>31</v>
      </c>
      <c r="B43" s="2" t="s">
        <v>225</v>
      </c>
      <c r="C43" s="2" t="s">
        <v>226</v>
      </c>
      <c r="D43" s="75">
        <v>28368</v>
      </c>
      <c r="E43" s="75">
        <v>846</v>
      </c>
      <c r="F43" s="75">
        <v>2.9822</v>
      </c>
      <c r="G43" s="75">
        <v>1205.1655</v>
      </c>
      <c r="H43" s="84">
        <v>182.57</v>
      </c>
      <c r="I43" s="64">
        <v>154454.22</v>
      </c>
      <c r="J43" s="75">
        <v>0.9</v>
      </c>
    </row>
    <row r="44" spans="1:10" ht="12.75">
      <c r="A44" s="2">
        <v>32</v>
      </c>
      <c r="B44" s="2" t="s">
        <v>227</v>
      </c>
      <c r="C44" s="2" t="s">
        <v>228</v>
      </c>
      <c r="D44" s="75">
        <v>2614855</v>
      </c>
      <c r="E44" s="75">
        <v>2937</v>
      </c>
      <c r="F44" s="75">
        <v>0.1123</v>
      </c>
      <c r="G44" s="75">
        <v>59.3939</v>
      </c>
      <c r="H44" s="84">
        <v>17.2</v>
      </c>
      <c r="I44" s="64">
        <v>50516.4</v>
      </c>
      <c r="J44" s="75">
        <v>0.3</v>
      </c>
    </row>
    <row r="45" spans="1:10" ht="12.75">
      <c r="A45" s="2">
        <v>33</v>
      </c>
      <c r="B45" s="2" t="s">
        <v>229</v>
      </c>
      <c r="C45" s="2" t="s">
        <v>230</v>
      </c>
      <c r="D45" s="75">
        <v>368360</v>
      </c>
      <c r="E45" s="75">
        <v>29733</v>
      </c>
      <c r="F45" s="75">
        <v>8.0717</v>
      </c>
      <c r="G45" s="75">
        <v>84.0817</v>
      </c>
      <c r="H45" s="84">
        <v>1.11</v>
      </c>
      <c r="I45" s="64">
        <v>33003.63</v>
      </c>
      <c r="J45" s="75">
        <v>0.19</v>
      </c>
    </row>
    <row r="46" spans="1:10" ht="12.75">
      <c r="A46" s="2">
        <v>34</v>
      </c>
      <c r="B46" s="2" t="s">
        <v>231</v>
      </c>
      <c r="C46" s="2" t="s">
        <v>232</v>
      </c>
      <c r="D46" s="75">
        <v>382712</v>
      </c>
      <c r="E46" s="75">
        <v>2</v>
      </c>
      <c r="F46" s="75">
        <v>0.0005</v>
      </c>
      <c r="G46" s="75">
        <v>0.005</v>
      </c>
      <c r="H46" s="84">
        <v>80</v>
      </c>
      <c r="I46" s="64">
        <v>160</v>
      </c>
      <c r="J46" s="75">
        <v>0</v>
      </c>
    </row>
    <row r="47" spans="1:10" ht="12.75">
      <c r="A47" s="2">
        <v>35</v>
      </c>
      <c r="B47" s="2" t="s">
        <v>233</v>
      </c>
      <c r="C47" s="2" t="s">
        <v>234</v>
      </c>
      <c r="D47" s="75">
        <v>2569814</v>
      </c>
      <c r="E47" s="75">
        <v>157488</v>
      </c>
      <c r="F47" s="75">
        <v>6.1284</v>
      </c>
      <c r="G47" s="75">
        <v>12.6994</v>
      </c>
      <c r="H47" s="84">
        <v>5.3</v>
      </c>
      <c r="I47" s="64">
        <v>834686.4</v>
      </c>
      <c r="J47" s="75">
        <v>4.88</v>
      </c>
    </row>
    <row r="48" spans="1:10" ht="12.75">
      <c r="A48" s="2">
        <v>36</v>
      </c>
      <c r="B48" s="2" t="s">
        <v>235</v>
      </c>
      <c r="C48" s="2" t="s">
        <v>236</v>
      </c>
      <c r="D48" s="75">
        <v>0</v>
      </c>
      <c r="E48" s="75">
        <v>0</v>
      </c>
      <c r="F48" s="75">
        <v>0</v>
      </c>
      <c r="G48" s="75">
        <v>0</v>
      </c>
      <c r="H48" s="84">
        <v>0</v>
      </c>
      <c r="I48" s="64">
        <v>0</v>
      </c>
      <c r="J48" s="75">
        <v>0</v>
      </c>
    </row>
    <row r="49" spans="1:10" ht="12.75">
      <c r="A49" s="2">
        <v>37</v>
      </c>
      <c r="B49" s="2" t="s">
        <v>237</v>
      </c>
      <c r="C49" s="2" t="s">
        <v>238</v>
      </c>
      <c r="D49" s="75">
        <v>61268</v>
      </c>
      <c r="E49" s="75">
        <v>931</v>
      </c>
      <c r="F49" s="75">
        <v>1.5196</v>
      </c>
      <c r="G49" s="75">
        <v>1074.1139</v>
      </c>
      <c r="H49" s="84">
        <v>17.26</v>
      </c>
      <c r="I49" s="64">
        <v>16069.06</v>
      </c>
      <c r="J49" s="75">
        <v>0.09</v>
      </c>
    </row>
    <row r="50" spans="1:10" ht="12.75">
      <c r="A50" s="2">
        <v>38</v>
      </c>
      <c r="B50" s="2" t="s">
        <v>239</v>
      </c>
      <c r="C50" s="2" t="s">
        <v>240</v>
      </c>
      <c r="D50" s="75">
        <v>1737914</v>
      </c>
      <c r="E50" s="75">
        <v>69444</v>
      </c>
      <c r="F50" s="75">
        <v>3.9958</v>
      </c>
      <c r="G50" s="75">
        <v>57.6004</v>
      </c>
      <c r="H50" s="84">
        <v>1.34</v>
      </c>
      <c r="I50" s="64">
        <v>93054.96</v>
      </c>
      <c r="J50" s="75">
        <v>0.54</v>
      </c>
    </row>
    <row r="51" spans="1:10" ht="12.75">
      <c r="A51" s="2">
        <v>39</v>
      </c>
      <c r="B51" s="2" t="s">
        <v>241</v>
      </c>
      <c r="C51" s="2" t="s">
        <v>242</v>
      </c>
      <c r="D51" s="75">
        <v>982869</v>
      </c>
      <c r="E51" s="75">
        <v>211333</v>
      </c>
      <c r="F51" s="75">
        <v>21.5016</v>
      </c>
      <c r="G51" s="75">
        <v>74.626</v>
      </c>
      <c r="H51" s="84">
        <v>0</v>
      </c>
      <c r="I51" s="64">
        <v>0</v>
      </c>
      <c r="J51" s="75">
        <v>0</v>
      </c>
    </row>
    <row r="52" spans="1:10" ht="12.75">
      <c r="A52" s="2">
        <v>40</v>
      </c>
      <c r="B52" s="2" t="s">
        <v>243</v>
      </c>
      <c r="C52" s="2" t="s">
        <v>244</v>
      </c>
      <c r="D52" s="75">
        <v>496278</v>
      </c>
      <c r="E52" s="75">
        <v>9693</v>
      </c>
      <c r="F52" s="75">
        <v>1.9531</v>
      </c>
      <c r="G52" s="75">
        <v>51.5836</v>
      </c>
      <c r="H52" s="84">
        <v>0</v>
      </c>
      <c r="I52" s="64">
        <v>0</v>
      </c>
      <c r="J52" s="75">
        <v>0</v>
      </c>
    </row>
    <row r="53" spans="1:10" ht="12.75">
      <c r="A53" s="2" t="s">
        <v>245</v>
      </c>
      <c r="I53" s="64">
        <v>13981934.670000006</v>
      </c>
      <c r="J53" s="75">
        <v>0.82</v>
      </c>
    </row>
    <row r="54" ht="12.75">
      <c r="A54" s="2" t="s">
        <v>246</v>
      </c>
    </row>
    <row r="55" spans="1:10" ht="12.75">
      <c r="A55" s="2">
        <v>41</v>
      </c>
      <c r="B55" s="2" t="s">
        <v>247</v>
      </c>
      <c r="C55" s="2" t="s">
        <v>248</v>
      </c>
      <c r="D55" s="75">
        <v>17287671</v>
      </c>
      <c r="E55" s="75">
        <v>28487</v>
      </c>
      <c r="F55" s="75">
        <v>0.1648</v>
      </c>
      <c r="G55" s="75">
        <v>0.8695</v>
      </c>
      <c r="H55" s="84">
        <v>0.65</v>
      </c>
      <c r="I55" s="64">
        <v>18516.55</v>
      </c>
      <c r="J55" s="75">
        <v>0.11</v>
      </c>
    </row>
    <row r="56" spans="1:10" ht="12.75">
      <c r="A56" s="2">
        <v>42</v>
      </c>
      <c r="B56" s="2" t="s">
        <v>249</v>
      </c>
      <c r="C56" s="2" t="s">
        <v>250</v>
      </c>
      <c r="D56" s="75">
        <v>491383755</v>
      </c>
      <c r="E56" s="75">
        <v>1761216</v>
      </c>
      <c r="F56" s="75">
        <v>0.3584</v>
      </c>
      <c r="G56" s="75">
        <v>1.5876</v>
      </c>
      <c r="H56" s="84">
        <v>1.05</v>
      </c>
      <c r="I56" s="64">
        <v>1849276.8</v>
      </c>
      <c r="J56" s="75">
        <v>10.81</v>
      </c>
    </row>
    <row r="57" spans="1:10" ht="12.75">
      <c r="A57" s="2" t="s">
        <v>251</v>
      </c>
      <c r="I57" s="64">
        <v>1867793.35</v>
      </c>
      <c r="J57" s="75">
        <v>0.11</v>
      </c>
    </row>
    <row r="58" ht="12.75">
      <c r="A58" s="2" t="s">
        <v>252</v>
      </c>
    </row>
    <row r="59" spans="1:10" ht="12.75">
      <c r="A59" s="2">
        <v>43</v>
      </c>
      <c r="B59" s="2" t="s">
        <v>253</v>
      </c>
      <c r="C59" s="2" t="s">
        <v>254</v>
      </c>
      <c r="D59" s="75">
        <v>1039</v>
      </c>
      <c r="E59" s="75">
        <v>63</v>
      </c>
      <c r="F59" s="75">
        <v>6.0635</v>
      </c>
      <c r="G59" s="75">
        <v>0</v>
      </c>
      <c r="H59" s="84">
        <v>100</v>
      </c>
      <c r="I59" s="64">
        <v>6300</v>
      </c>
      <c r="J59" s="75">
        <v>0.04</v>
      </c>
    </row>
    <row r="60" spans="1:10" ht="12.75">
      <c r="A60" s="2">
        <v>44</v>
      </c>
      <c r="B60" s="2" t="s">
        <v>253</v>
      </c>
      <c r="C60" s="2" t="s">
        <v>255</v>
      </c>
      <c r="D60" s="75">
        <v>1039</v>
      </c>
      <c r="E60" s="75">
        <v>63</v>
      </c>
      <c r="F60" s="75">
        <v>6.0635</v>
      </c>
      <c r="G60" s="75">
        <v>0</v>
      </c>
      <c r="H60" s="84">
        <v>100</v>
      </c>
      <c r="I60" s="64">
        <v>6300</v>
      </c>
      <c r="J60" s="75">
        <v>0.04</v>
      </c>
    </row>
    <row r="61" spans="1:10" ht="12.75">
      <c r="A61" s="2">
        <v>45</v>
      </c>
      <c r="B61" s="2" t="s">
        <v>253</v>
      </c>
      <c r="C61" s="2" t="s">
        <v>256</v>
      </c>
      <c r="D61" s="75">
        <v>1033</v>
      </c>
      <c r="E61" s="75">
        <v>61</v>
      </c>
      <c r="F61" s="75">
        <v>5.9051</v>
      </c>
      <c r="G61" s="75">
        <v>0</v>
      </c>
      <c r="H61" s="84">
        <v>100</v>
      </c>
      <c r="I61" s="64">
        <v>6100</v>
      </c>
      <c r="J61" s="75">
        <v>0.04</v>
      </c>
    </row>
    <row r="62" spans="1:10" ht="12.75">
      <c r="A62" s="2" t="s">
        <v>257</v>
      </c>
      <c r="I62" s="64">
        <v>18700</v>
      </c>
      <c r="J62" s="75">
        <v>0</v>
      </c>
    </row>
    <row r="63" ht="12.75">
      <c r="A63" s="2" t="s">
        <v>258</v>
      </c>
    </row>
    <row r="64" spans="1:10" ht="12.75">
      <c r="A64" s="2">
        <v>46</v>
      </c>
      <c r="B64" s="2" t="s">
        <v>259</v>
      </c>
      <c r="C64" s="2" t="s">
        <v>260</v>
      </c>
      <c r="D64" s="75">
        <v>166912</v>
      </c>
      <c r="E64" s="75">
        <v>0.3049</v>
      </c>
      <c r="F64" s="75">
        <v>0.0002</v>
      </c>
      <c r="G64" s="75">
        <v>0</v>
      </c>
      <c r="H64" s="84">
        <v>0</v>
      </c>
      <c r="I64" s="64">
        <v>0</v>
      </c>
      <c r="J64" s="75">
        <v>0</v>
      </c>
    </row>
    <row r="65" spans="1:10" ht="12.75">
      <c r="A65" s="2">
        <v>47</v>
      </c>
      <c r="B65" s="2" t="s">
        <v>261</v>
      </c>
      <c r="C65" s="2" t="s">
        <v>262</v>
      </c>
      <c r="D65" s="75">
        <v>308064</v>
      </c>
      <c r="E65" s="75">
        <v>8889.251</v>
      </c>
      <c r="F65" s="75">
        <v>2.8855</v>
      </c>
      <c r="G65" s="75">
        <v>0</v>
      </c>
      <c r="H65" s="84">
        <v>5.0013</v>
      </c>
      <c r="I65" s="64">
        <v>44457.81</v>
      </c>
      <c r="J65" s="75">
        <v>0.26</v>
      </c>
    </row>
    <row r="66" spans="1:10" ht="12.75">
      <c r="A66" s="2">
        <v>48</v>
      </c>
      <c r="B66" s="2" t="s">
        <v>263</v>
      </c>
      <c r="C66" s="2" t="s">
        <v>264</v>
      </c>
      <c r="D66" s="75">
        <v>257001</v>
      </c>
      <c r="E66" s="75">
        <v>16345.211</v>
      </c>
      <c r="F66" s="75">
        <v>6.36</v>
      </c>
      <c r="G66" s="75">
        <v>0</v>
      </c>
      <c r="H66" s="84">
        <v>0</v>
      </c>
      <c r="I66" s="64">
        <v>0</v>
      </c>
      <c r="J66" s="75">
        <v>0</v>
      </c>
    </row>
    <row r="67" spans="1:10" ht="12.75">
      <c r="A67" s="2" t="s">
        <v>265</v>
      </c>
      <c r="I67" s="64">
        <v>44457.81</v>
      </c>
      <c r="J67" s="75">
        <v>0</v>
      </c>
    </row>
    <row r="68" spans="1:10" ht="12.75">
      <c r="A68" s="2" t="s">
        <v>266</v>
      </c>
      <c r="I68" s="64">
        <v>15912885.830000008</v>
      </c>
      <c r="J68" s="75">
        <v>0.93</v>
      </c>
    </row>
  </sheetData>
  <sheetProtection/>
  <mergeCells count="8">
    <mergeCell ref="A7:J7"/>
    <mergeCell ref="A9:J9"/>
    <mergeCell ref="A1:D1"/>
    <mergeCell ref="A2:D2"/>
    <mergeCell ref="A3:D3"/>
    <mergeCell ref="A4:D4"/>
    <mergeCell ref="A5:D5"/>
    <mergeCell ref="A6:D6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95" zoomScaleSheetLayoutView="95" zoomScalePageLayoutView="0" workbookViewId="0" topLeftCell="A5">
      <selection activeCell="J6" sqref="J6"/>
    </sheetView>
  </sheetViews>
  <sheetFormatPr defaultColWidth="9.140625" defaultRowHeight="12.75"/>
  <cols>
    <col min="1" max="1" width="12.7109375" style="17" customWidth="1"/>
    <col min="2" max="2" width="12.28125" style="17" customWidth="1"/>
    <col min="3" max="3" width="14.8515625" style="17" customWidth="1"/>
    <col min="4" max="4" width="12.28125" style="17" customWidth="1"/>
    <col min="5" max="5" width="8.00390625" style="17" customWidth="1"/>
    <col min="6" max="6" width="14.00390625" style="17" customWidth="1"/>
    <col min="7" max="7" width="13.57421875" style="17" customWidth="1"/>
    <col min="8" max="8" width="13.28125" style="17" customWidth="1"/>
    <col min="9" max="9" width="10.7109375" style="17" customWidth="1"/>
    <col min="10" max="10" width="11.00390625" style="17" customWidth="1"/>
    <col min="11" max="11" width="11.28125" style="17" customWidth="1"/>
    <col min="12" max="12" width="13.28125" style="17" customWidth="1"/>
    <col min="13" max="13" width="12.8515625" style="17" customWidth="1"/>
    <col min="14" max="14" width="11.7109375" style="17" customWidth="1"/>
    <col min="15" max="16384" width="9.140625" style="17" customWidth="1"/>
  </cols>
  <sheetData>
    <row r="1" spans="1:14" ht="12.75" customHeight="1">
      <c r="A1" s="111" t="str">
        <f>'Prilog 2'!A1:D1</f>
        <v>Naziv fonda : ZIF HERBOS FOND DD MOSTAR                                                       </v>
      </c>
      <c r="B1" s="111"/>
      <c r="C1" s="111"/>
      <c r="D1" s="111"/>
      <c r="E1" s="111"/>
      <c r="N1" s="17" t="s">
        <v>135</v>
      </c>
    </row>
    <row r="2" spans="1:5" ht="12.75" customHeight="1">
      <c r="A2" s="111" t="str">
        <f>'Prilog 2'!A2:D2</f>
        <v>Registarski broj fonda : 03-19-73/01</v>
      </c>
      <c r="B2" s="111"/>
      <c r="C2" s="111"/>
      <c r="D2" s="111"/>
      <c r="E2" s="111"/>
    </row>
    <row r="3" spans="1:5" ht="12.75" customHeight="1">
      <c r="A3" s="111" t="str">
        <f>'Prilog 2'!A3:D3</f>
        <v>Naziv društva za upravljanje: DUF EURO-INVESTMENT dd Tuzla</v>
      </c>
      <c r="B3" s="111"/>
      <c r="C3" s="111"/>
      <c r="D3" s="111"/>
      <c r="E3" s="111"/>
    </row>
    <row r="4" spans="1:5" ht="12.75" customHeight="1">
      <c r="A4" s="111" t="str">
        <f>'Prilog 2'!A4:D4</f>
        <v>Matični broj društva za upravljanje:</v>
      </c>
      <c r="B4" s="111"/>
      <c r="C4" s="111"/>
      <c r="D4" s="111"/>
      <c r="E4" s="111"/>
    </row>
    <row r="5" spans="1:5" ht="12.75" customHeight="1">
      <c r="A5" s="111" t="str">
        <f>'Prilog 2'!A5:D5</f>
        <v>JIB društva za upravljanje: 420 907 711 0004</v>
      </c>
      <c r="B5" s="111"/>
      <c r="C5" s="111"/>
      <c r="D5" s="111"/>
      <c r="E5" s="111"/>
    </row>
    <row r="6" spans="1:5" ht="12.75" customHeight="1">
      <c r="A6" s="111" t="str">
        <f>'Prilog 2'!A6:D6</f>
        <v>JIB investicionog fonda:422 7006 180 000</v>
      </c>
      <c r="B6" s="111"/>
      <c r="C6" s="111"/>
      <c r="D6" s="111"/>
      <c r="E6" s="111"/>
    </row>
    <row r="7" spans="1:14" ht="13.5" customHeight="1">
      <c r="A7" s="107" t="s">
        <v>345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9" spans="1:14" ht="15.75" customHeight="1">
      <c r="A9" s="114" t="s">
        <v>108</v>
      </c>
      <c r="B9" s="114" t="s">
        <v>95</v>
      </c>
      <c r="C9" s="114"/>
      <c r="D9" s="114"/>
      <c r="E9" s="114"/>
      <c r="F9" s="114"/>
      <c r="G9" s="114" t="s">
        <v>96</v>
      </c>
      <c r="H9" s="114"/>
      <c r="I9" s="114"/>
      <c r="J9" s="114"/>
      <c r="K9" s="114"/>
      <c r="L9" s="116" t="s">
        <v>92</v>
      </c>
      <c r="M9" s="116" t="s">
        <v>93</v>
      </c>
      <c r="N9" s="116" t="s">
        <v>94</v>
      </c>
    </row>
    <row r="10" spans="1:14" ht="51.75">
      <c r="A10" s="115"/>
      <c r="B10" s="27" t="s">
        <v>86</v>
      </c>
      <c r="C10" s="21" t="s">
        <v>85</v>
      </c>
      <c r="D10" s="27" t="s">
        <v>87</v>
      </c>
      <c r="E10" s="27" t="s">
        <v>106</v>
      </c>
      <c r="F10" s="22" t="s">
        <v>97</v>
      </c>
      <c r="G10" s="27" t="s">
        <v>105</v>
      </c>
      <c r="H10" s="27" t="s">
        <v>90</v>
      </c>
      <c r="I10" s="27" t="s">
        <v>91</v>
      </c>
      <c r="J10" s="27" t="s">
        <v>107</v>
      </c>
      <c r="K10" s="26" t="s">
        <v>97</v>
      </c>
      <c r="L10" s="117"/>
      <c r="M10" s="117"/>
      <c r="N10" s="117"/>
    </row>
    <row r="11" spans="1:14" ht="12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4">
        <v>7</v>
      </c>
      <c r="G11" s="23">
        <v>8</v>
      </c>
      <c r="H11" s="23">
        <v>9</v>
      </c>
      <c r="I11" s="23">
        <v>10</v>
      </c>
      <c r="J11" s="23">
        <v>12</v>
      </c>
      <c r="K11" s="23">
        <v>15</v>
      </c>
      <c r="L11" s="23" t="s">
        <v>98</v>
      </c>
      <c r="M11" s="23">
        <v>17</v>
      </c>
      <c r="N11" s="23" t="s">
        <v>99</v>
      </c>
    </row>
    <row r="12" spans="1:14" ht="12.75">
      <c r="A12" s="86">
        <v>43070</v>
      </c>
      <c r="B12" s="49">
        <v>1437152.48</v>
      </c>
      <c r="C12" s="49">
        <v>18084243</v>
      </c>
      <c r="D12" s="49">
        <v>27739.47</v>
      </c>
      <c r="E12" s="49">
        <v>0</v>
      </c>
      <c r="F12" s="50">
        <v>19549134.95</v>
      </c>
      <c r="G12" s="49">
        <v>0</v>
      </c>
      <c r="H12" s="49">
        <v>37098.15</v>
      </c>
      <c r="I12" s="49">
        <v>45541.19</v>
      </c>
      <c r="J12" s="49">
        <v>0</v>
      </c>
      <c r="K12" s="49">
        <v>82639.34</v>
      </c>
      <c r="L12" s="49">
        <v>19466495.61</v>
      </c>
      <c r="M12" s="49">
        <v>2851523</v>
      </c>
      <c r="N12" s="51">
        <v>6.83</v>
      </c>
    </row>
    <row r="13" spans="1:14" ht="12.75">
      <c r="A13" s="86">
        <v>43071</v>
      </c>
      <c r="B13" s="49">
        <v>1437152.48</v>
      </c>
      <c r="C13" s="49">
        <v>18084241.22</v>
      </c>
      <c r="D13" s="49">
        <v>27739.47</v>
      </c>
      <c r="E13" s="49">
        <v>0</v>
      </c>
      <c r="F13" s="50">
        <v>19549133.17</v>
      </c>
      <c r="G13" s="49">
        <v>0</v>
      </c>
      <c r="H13" s="49">
        <v>37098.15</v>
      </c>
      <c r="I13" s="49">
        <v>45541.19</v>
      </c>
      <c r="J13" s="49">
        <v>0</v>
      </c>
      <c r="K13" s="49">
        <v>82639.34</v>
      </c>
      <c r="L13" s="49">
        <v>19466493.83</v>
      </c>
      <c r="M13" s="49">
        <v>2851523</v>
      </c>
      <c r="N13" s="51">
        <v>6.83</v>
      </c>
    </row>
    <row r="14" spans="1:14" ht="12.75">
      <c r="A14" s="86">
        <v>43072</v>
      </c>
      <c r="B14" s="49">
        <v>1437152.48</v>
      </c>
      <c r="C14" s="49">
        <v>18084239.44</v>
      </c>
      <c r="D14" s="49">
        <v>27739.47</v>
      </c>
      <c r="E14" s="49">
        <v>0</v>
      </c>
      <c r="F14" s="50">
        <v>19549131.39</v>
      </c>
      <c r="G14" s="49">
        <v>0</v>
      </c>
      <c r="H14" s="49">
        <v>37098.15</v>
      </c>
      <c r="I14" s="49">
        <v>45541.19</v>
      </c>
      <c r="J14" s="49">
        <v>0</v>
      </c>
      <c r="K14" s="49">
        <v>82639.34</v>
      </c>
      <c r="L14" s="49">
        <v>19466492.05</v>
      </c>
      <c r="M14" s="49">
        <v>2851523</v>
      </c>
      <c r="N14" s="51">
        <v>6.83</v>
      </c>
    </row>
    <row r="15" spans="1:14" ht="12.75">
      <c r="A15" s="86">
        <v>43073</v>
      </c>
      <c r="B15" s="49">
        <v>1437152.48</v>
      </c>
      <c r="C15" s="49">
        <v>18084657.58</v>
      </c>
      <c r="D15" s="49">
        <v>27739.47</v>
      </c>
      <c r="E15" s="49">
        <v>0</v>
      </c>
      <c r="F15" s="50">
        <v>19549549.53</v>
      </c>
      <c r="G15" s="49">
        <v>0</v>
      </c>
      <c r="H15" s="49">
        <v>37098.15</v>
      </c>
      <c r="I15" s="49">
        <v>45541.19</v>
      </c>
      <c r="J15" s="49">
        <v>0</v>
      </c>
      <c r="K15" s="49">
        <v>82639.34</v>
      </c>
      <c r="L15" s="49">
        <v>19466910.19</v>
      </c>
      <c r="M15" s="49">
        <v>2851523</v>
      </c>
      <c r="N15" s="51">
        <v>6.83</v>
      </c>
    </row>
    <row r="16" spans="1:14" ht="12.75">
      <c r="A16" s="86">
        <v>43074</v>
      </c>
      <c r="B16" s="49">
        <v>1437152.48</v>
      </c>
      <c r="C16" s="49">
        <v>18132156.41</v>
      </c>
      <c r="D16" s="49">
        <v>27739.47</v>
      </c>
      <c r="E16" s="49">
        <v>0</v>
      </c>
      <c r="F16" s="50">
        <v>19597048.36</v>
      </c>
      <c r="G16" s="49">
        <v>0</v>
      </c>
      <c r="H16" s="49">
        <v>37098.15</v>
      </c>
      <c r="I16" s="49">
        <v>45541.19</v>
      </c>
      <c r="J16" s="49">
        <v>0</v>
      </c>
      <c r="K16" s="49">
        <v>82639.34</v>
      </c>
      <c r="L16" s="49">
        <v>19514409.02</v>
      </c>
      <c r="M16" s="49">
        <v>2851523</v>
      </c>
      <c r="N16" s="51">
        <v>6.84</v>
      </c>
    </row>
    <row r="17" spans="1:14" ht="12.75">
      <c r="A17" s="86">
        <v>43075</v>
      </c>
      <c r="B17" s="49">
        <v>1437152.48</v>
      </c>
      <c r="C17" s="49">
        <v>18061989.53</v>
      </c>
      <c r="D17" s="49">
        <v>27739.47</v>
      </c>
      <c r="E17" s="49">
        <v>0</v>
      </c>
      <c r="F17" s="50">
        <v>19526881.48</v>
      </c>
      <c r="G17" s="49">
        <v>0</v>
      </c>
      <c r="H17" s="49">
        <v>37098.15</v>
      </c>
      <c r="I17" s="49">
        <v>45541.19</v>
      </c>
      <c r="J17" s="49">
        <v>0</v>
      </c>
      <c r="K17" s="49">
        <v>82639.34</v>
      </c>
      <c r="L17" s="49">
        <v>19444242.14</v>
      </c>
      <c r="M17" s="49">
        <v>2851523</v>
      </c>
      <c r="N17" s="51">
        <v>6.82</v>
      </c>
    </row>
    <row r="18" spans="1:14" ht="12.75">
      <c r="A18" s="86">
        <v>43076</v>
      </c>
      <c r="B18" s="49">
        <v>1437152.48</v>
      </c>
      <c r="C18" s="49">
        <v>17998989.9</v>
      </c>
      <c r="D18" s="49">
        <v>27739.47</v>
      </c>
      <c r="E18" s="49">
        <v>0</v>
      </c>
      <c r="F18" s="50">
        <v>19463881.85</v>
      </c>
      <c r="G18" s="49">
        <v>0</v>
      </c>
      <c r="H18" s="49">
        <v>37098.15</v>
      </c>
      <c r="I18" s="49">
        <v>45541.19</v>
      </c>
      <c r="J18" s="49">
        <v>0</v>
      </c>
      <c r="K18" s="49">
        <v>82639.34</v>
      </c>
      <c r="L18" s="49">
        <v>19381242.51</v>
      </c>
      <c r="M18" s="49">
        <v>2851523</v>
      </c>
      <c r="N18" s="51">
        <v>6.8</v>
      </c>
    </row>
    <row r="19" spans="1:14" ht="12.75">
      <c r="A19" s="86">
        <v>43077</v>
      </c>
      <c r="B19" s="49">
        <v>1437152.48</v>
      </c>
      <c r="C19" s="49">
        <v>17488548.43</v>
      </c>
      <c r="D19" s="49">
        <v>27739.47</v>
      </c>
      <c r="E19" s="49">
        <v>0</v>
      </c>
      <c r="F19" s="50">
        <v>18953440.38</v>
      </c>
      <c r="G19" s="49">
        <v>0</v>
      </c>
      <c r="H19" s="49">
        <v>37098.15</v>
      </c>
      <c r="I19" s="49">
        <v>45541.19</v>
      </c>
      <c r="J19" s="49">
        <v>0</v>
      </c>
      <c r="K19" s="49">
        <v>82639.34</v>
      </c>
      <c r="L19" s="49">
        <v>18870801.04</v>
      </c>
      <c r="M19" s="49">
        <v>2851523</v>
      </c>
      <c r="N19" s="51">
        <v>6.62</v>
      </c>
    </row>
    <row r="20" spans="1:14" ht="12.75">
      <c r="A20" s="86">
        <v>43078</v>
      </c>
      <c r="B20" s="49">
        <v>1437152.48</v>
      </c>
      <c r="C20" s="49">
        <v>17488546.65</v>
      </c>
      <c r="D20" s="49">
        <v>27739.47</v>
      </c>
      <c r="E20" s="49">
        <v>0</v>
      </c>
      <c r="F20" s="50">
        <v>18953438.6</v>
      </c>
      <c r="G20" s="49">
        <v>0</v>
      </c>
      <c r="H20" s="49">
        <v>37098.15</v>
      </c>
      <c r="I20" s="49">
        <v>45541.19</v>
      </c>
      <c r="J20" s="49">
        <v>0</v>
      </c>
      <c r="K20" s="49">
        <v>82639.34</v>
      </c>
      <c r="L20" s="49">
        <v>18870799.26</v>
      </c>
      <c r="M20" s="49">
        <v>2851523</v>
      </c>
      <c r="N20" s="51">
        <v>6.62</v>
      </c>
    </row>
    <row r="21" spans="1:14" ht="12.75">
      <c r="A21" s="86">
        <v>43079</v>
      </c>
      <c r="B21" s="49">
        <v>1437152.48</v>
      </c>
      <c r="C21" s="49">
        <v>17488543.98</v>
      </c>
      <c r="D21" s="49">
        <v>27739.47</v>
      </c>
      <c r="E21" s="49">
        <v>0</v>
      </c>
      <c r="F21" s="50">
        <v>18953435.93</v>
      </c>
      <c r="G21" s="49">
        <v>0</v>
      </c>
      <c r="H21" s="49">
        <v>37098.15</v>
      </c>
      <c r="I21" s="49">
        <v>45541.19</v>
      </c>
      <c r="J21" s="49">
        <v>0</v>
      </c>
      <c r="K21" s="49">
        <v>82639.34</v>
      </c>
      <c r="L21" s="49">
        <v>18870796.59</v>
      </c>
      <c r="M21" s="49">
        <v>2851523</v>
      </c>
      <c r="N21" s="51">
        <v>6.62</v>
      </c>
    </row>
    <row r="22" spans="1:14" ht="12.75">
      <c r="A22" s="86">
        <v>43080</v>
      </c>
      <c r="B22" s="49">
        <v>1437152.48</v>
      </c>
      <c r="C22" s="49">
        <v>16936380.23</v>
      </c>
      <c r="D22" s="49">
        <v>27739.47</v>
      </c>
      <c r="E22" s="49">
        <v>0</v>
      </c>
      <c r="F22" s="50">
        <v>18401272.18</v>
      </c>
      <c r="G22" s="49">
        <v>0</v>
      </c>
      <c r="H22" s="49">
        <v>37098.15</v>
      </c>
      <c r="I22" s="49">
        <v>45541.19</v>
      </c>
      <c r="J22" s="49">
        <v>0</v>
      </c>
      <c r="K22" s="49">
        <v>82639.34</v>
      </c>
      <c r="L22" s="49">
        <v>18318632.84</v>
      </c>
      <c r="M22" s="49">
        <v>2851523</v>
      </c>
      <c r="N22" s="51">
        <v>6.42</v>
      </c>
    </row>
    <row r="23" spans="1:14" ht="12.75">
      <c r="A23" s="86">
        <v>43081</v>
      </c>
      <c r="B23" s="49">
        <v>1437152.48</v>
      </c>
      <c r="C23" s="49">
        <v>16936136.67</v>
      </c>
      <c r="D23" s="49">
        <v>27739.47</v>
      </c>
      <c r="E23" s="49">
        <v>0</v>
      </c>
      <c r="F23" s="50">
        <v>18401028.62</v>
      </c>
      <c r="G23" s="49">
        <v>0</v>
      </c>
      <c r="H23" s="49">
        <v>37098.15</v>
      </c>
      <c r="I23" s="49">
        <v>45541.19</v>
      </c>
      <c r="J23" s="49">
        <v>0</v>
      </c>
      <c r="K23" s="49">
        <v>82639.34</v>
      </c>
      <c r="L23" s="49">
        <v>18318389.28</v>
      </c>
      <c r="M23" s="49">
        <v>2851523</v>
      </c>
      <c r="N23" s="51">
        <v>6.42</v>
      </c>
    </row>
    <row r="24" spans="1:14" ht="12.75">
      <c r="A24" s="86">
        <v>43082</v>
      </c>
      <c r="B24" s="49">
        <v>1437152.48</v>
      </c>
      <c r="C24" s="49">
        <v>16794024.9</v>
      </c>
      <c r="D24" s="49">
        <v>27739.47</v>
      </c>
      <c r="E24" s="49">
        <v>0</v>
      </c>
      <c r="F24" s="50">
        <v>18258916.85</v>
      </c>
      <c r="G24" s="49">
        <v>0</v>
      </c>
      <c r="H24" s="49">
        <v>37098.15</v>
      </c>
      <c r="I24" s="49">
        <v>45541.19</v>
      </c>
      <c r="J24" s="49">
        <v>0</v>
      </c>
      <c r="K24" s="49">
        <v>82639.34</v>
      </c>
      <c r="L24" s="49">
        <v>18176277.51</v>
      </c>
      <c r="M24" s="49">
        <v>2851523</v>
      </c>
      <c r="N24" s="51">
        <v>6.37</v>
      </c>
    </row>
    <row r="25" spans="1:14" ht="12.75">
      <c r="A25" s="86">
        <v>43083</v>
      </c>
      <c r="B25" s="49">
        <v>1437152.48</v>
      </c>
      <c r="C25" s="49">
        <v>16748786.38</v>
      </c>
      <c r="D25" s="49">
        <v>27739.47</v>
      </c>
      <c r="E25" s="49">
        <v>0</v>
      </c>
      <c r="F25" s="50">
        <v>18213678.33</v>
      </c>
      <c r="G25" s="49">
        <v>0</v>
      </c>
      <c r="H25" s="49">
        <v>60308.13</v>
      </c>
      <c r="I25" s="49">
        <v>45541.19</v>
      </c>
      <c r="J25" s="49">
        <v>0</v>
      </c>
      <c r="K25" s="49">
        <v>105849.32</v>
      </c>
      <c r="L25" s="49">
        <v>18107829.01</v>
      </c>
      <c r="M25" s="49">
        <v>2851523</v>
      </c>
      <c r="N25" s="51">
        <v>6.35</v>
      </c>
    </row>
    <row r="26" spans="1:14" ht="12.75">
      <c r="A26" s="86">
        <v>43084</v>
      </c>
      <c r="B26" s="49">
        <v>1437152.48</v>
      </c>
      <c r="C26" s="49">
        <v>16753745.88</v>
      </c>
      <c r="D26" s="49">
        <v>27739.47</v>
      </c>
      <c r="E26" s="49">
        <v>0</v>
      </c>
      <c r="F26" s="50">
        <v>18218637.83</v>
      </c>
      <c r="G26" s="49">
        <v>0</v>
      </c>
      <c r="H26" s="49">
        <v>60308.13</v>
      </c>
      <c r="I26" s="49">
        <v>45541.19</v>
      </c>
      <c r="J26" s="49">
        <v>0</v>
      </c>
      <c r="K26" s="49">
        <v>105849.32</v>
      </c>
      <c r="L26" s="49">
        <v>18112788.51</v>
      </c>
      <c r="M26" s="49">
        <v>2851523</v>
      </c>
      <c r="N26" s="51">
        <v>6.35</v>
      </c>
    </row>
    <row r="27" spans="1:14" ht="12.75">
      <c r="A27" s="86">
        <v>43085</v>
      </c>
      <c r="B27" s="49">
        <v>1437152.48</v>
      </c>
      <c r="C27" s="49">
        <v>16753744.1</v>
      </c>
      <c r="D27" s="49">
        <v>27739.47</v>
      </c>
      <c r="E27" s="49">
        <v>0</v>
      </c>
      <c r="F27" s="50">
        <v>18218636.05</v>
      </c>
      <c r="G27" s="49">
        <v>0</v>
      </c>
      <c r="H27" s="49">
        <v>60308.13</v>
      </c>
      <c r="I27" s="49">
        <v>45541.19</v>
      </c>
      <c r="J27" s="49">
        <v>0</v>
      </c>
      <c r="K27" s="49">
        <v>105849.32</v>
      </c>
      <c r="L27" s="49">
        <v>18112786.73</v>
      </c>
      <c r="M27" s="49">
        <v>2851523</v>
      </c>
      <c r="N27" s="51">
        <v>6.35</v>
      </c>
    </row>
    <row r="28" spans="1:14" ht="12.75">
      <c r="A28" s="86">
        <v>43086</v>
      </c>
      <c r="B28" s="49">
        <v>1437152.48</v>
      </c>
      <c r="C28" s="49">
        <v>16753742.32</v>
      </c>
      <c r="D28" s="49">
        <v>27739.47</v>
      </c>
      <c r="E28" s="49">
        <v>0</v>
      </c>
      <c r="F28" s="50">
        <v>18218634.27</v>
      </c>
      <c r="G28" s="49">
        <v>0</v>
      </c>
      <c r="H28" s="49">
        <v>60308.13</v>
      </c>
      <c r="I28" s="49">
        <v>45541.19</v>
      </c>
      <c r="J28" s="49">
        <v>0</v>
      </c>
      <c r="K28" s="49">
        <v>105849.32</v>
      </c>
      <c r="L28" s="49">
        <v>18112784.95</v>
      </c>
      <c r="M28" s="49">
        <v>2851523</v>
      </c>
      <c r="N28" s="51">
        <v>6.35</v>
      </c>
    </row>
    <row r="29" spans="1:14" ht="12.75">
      <c r="A29" s="86">
        <v>43087</v>
      </c>
      <c r="B29" s="49">
        <v>1437152.48</v>
      </c>
      <c r="C29" s="49">
        <v>16778374.59</v>
      </c>
      <c r="D29" s="49">
        <v>27739.47</v>
      </c>
      <c r="E29" s="49">
        <v>0</v>
      </c>
      <c r="F29" s="50">
        <v>18243266.54</v>
      </c>
      <c r="G29" s="49">
        <v>0</v>
      </c>
      <c r="H29" s="49">
        <v>60308.13</v>
      </c>
      <c r="I29" s="49">
        <v>45541.19</v>
      </c>
      <c r="J29" s="49">
        <v>0</v>
      </c>
      <c r="K29" s="49">
        <v>105849.32</v>
      </c>
      <c r="L29" s="49">
        <v>18137417.22</v>
      </c>
      <c r="M29" s="49">
        <v>2851523</v>
      </c>
      <c r="N29" s="51">
        <v>6.36</v>
      </c>
    </row>
    <row r="30" spans="1:14" ht="12.75">
      <c r="A30" s="86">
        <v>43088</v>
      </c>
      <c r="B30" s="49">
        <v>1437152.48</v>
      </c>
      <c r="C30" s="49">
        <v>16689136.93</v>
      </c>
      <c r="D30" s="49">
        <v>27739.47</v>
      </c>
      <c r="E30" s="49">
        <v>0</v>
      </c>
      <c r="F30" s="50">
        <v>18154028.88</v>
      </c>
      <c r="G30" s="49">
        <v>0</v>
      </c>
      <c r="H30" s="49">
        <v>60308.13</v>
      </c>
      <c r="I30" s="49">
        <v>45541.19</v>
      </c>
      <c r="J30" s="49">
        <v>0</v>
      </c>
      <c r="K30" s="49">
        <v>105849.32</v>
      </c>
      <c r="L30" s="49">
        <v>18048179.56</v>
      </c>
      <c r="M30" s="49">
        <v>2851523</v>
      </c>
      <c r="N30" s="51">
        <v>6.33</v>
      </c>
    </row>
    <row r="31" spans="1:14" ht="12.75">
      <c r="A31" s="86">
        <v>43089</v>
      </c>
      <c r="B31" s="49">
        <v>1437152.48</v>
      </c>
      <c r="C31" s="49">
        <v>16255382.37</v>
      </c>
      <c r="D31" s="49">
        <v>27739.47</v>
      </c>
      <c r="E31" s="49">
        <v>0</v>
      </c>
      <c r="F31" s="50">
        <v>17720274.32</v>
      </c>
      <c r="G31" s="49">
        <v>0</v>
      </c>
      <c r="H31" s="49">
        <v>60308.13</v>
      </c>
      <c r="I31" s="49">
        <v>45541.19</v>
      </c>
      <c r="J31" s="49">
        <v>0</v>
      </c>
      <c r="K31" s="49">
        <v>105849.32</v>
      </c>
      <c r="L31" s="49">
        <v>17614425</v>
      </c>
      <c r="M31" s="49">
        <v>2851523</v>
      </c>
      <c r="N31" s="51">
        <v>6.18</v>
      </c>
    </row>
    <row r="32" spans="1:14" ht="12.75">
      <c r="A32" s="86">
        <v>43090</v>
      </c>
      <c r="B32" s="49">
        <v>1437152.48</v>
      </c>
      <c r="C32" s="49">
        <v>16209019.6</v>
      </c>
      <c r="D32" s="49">
        <v>27739.47</v>
      </c>
      <c r="E32" s="49">
        <v>0</v>
      </c>
      <c r="F32" s="50">
        <v>17673911.55</v>
      </c>
      <c r="G32" s="49">
        <v>0</v>
      </c>
      <c r="H32" s="49">
        <v>60308.13</v>
      </c>
      <c r="I32" s="49">
        <v>45541.19</v>
      </c>
      <c r="J32" s="49">
        <v>0</v>
      </c>
      <c r="K32" s="49">
        <v>105849.32</v>
      </c>
      <c r="L32" s="49">
        <v>17568062.23</v>
      </c>
      <c r="M32" s="49">
        <v>2851523</v>
      </c>
      <c r="N32" s="51">
        <v>6.16</v>
      </c>
    </row>
    <row r="33" spans="1:14" ht="12.75">
      <c r="A33" s="86">
        <v>43091</v>
      </c>
      <c r="B33" s="49">
        <v>1437152.48</v>
      </c>
      <c r="C33" s="49">
        <v>16241571.92</v>
      </c>
      <c r="D33" s="49">
        <v>27739.47</v>
      </c>
      <c r="E33" s="49">
        <v>0</v>
      </c>
      <c r="F33" s="50">
        <v>17706463.87</v>
      </c>
      <c r="G33" s="49">
        <v>0</v>
      </c>
      <c r="H33" s="49">
        <v>60308.13</v>
      </c>
      <c r="I33" s="49">
        <v>45541.19</v>
      </c>
      <c r="J33" s="49">
        <v>0</v>
      </c>
      <c r="K33" s="49">
        <v>105849.32</v>
      </c>
      <c r="L33" s="49">
        <v>17600614.55</v>
      </c>
      <c r="M33" s="49">
        <v>2851523</v>
      </c>
      <c r="N33" s="51">
        <v>6.17</v>
      </c>
    </row>
    <row r="34" spans="1:14" ht="12.75">
      <c r="A34" s="86">
        <v>43092</v>
      </c>
      <c r="B34" s="49">
        <v>1437152.48</v>
      </c>
      <c r="C34" s="49">
        <v>16241570.14</v>
      </c>
      <c r="D34" s="49">
        <v>27739.47</v>
      </c>
      <c r="E34" s="49">
        <v>0</v>
      </c>
      <c r="F34" s="50">
        <v>17706462.09</v>
      </c>
      <c r="G34" s="49">
        <v>0</v>
      </c>
      <c r="H34" s="49">
        <v>60308.13</v>
      </c>
      <c r="I34" s="49">
        <v>45541.19</v>
      </c>
      <c r="J34" s="49">
        <v>0</v>
      </c>
      <c r="K34" s="49">
        <v>105849.32</v>
      </c>
      <c r="L34" s="49">
        <v>17600612.77</v>
      </c>
      <c r="M34" s="49">
        <v>2851523</v>
      </c>
      <c r="N34" s="51">
        <v>6.17</v>
      </c>
    </row>
    <row r="35" spans="1:14" ht="12.75">
      <c r="A35" s="86">
        <v>43093</v>
      </c>
      <c r="B35" s="49">
        <v>1437152.48</v>
      </c>
      <c r="C35" s="49">
        <v>16241568.36</v>
      </c>
      <c r="D35" s="49">
        <v>27739.47</v>
      </c>
      <c r="E35" s="49">
        <v>0</v>
      </c>
      <c r="F35" s="50">
        <v>17706460.31</v>
      </c>
      <c r="G35" s="49">
        <v>0</v>
      </c>
      <c r="H35" s="49">
        <v>60308.13</v>
      </c>
      <c r="I35" s="49">
        <v>45541.19</v>
      </c>
      <c r="J35" s="49">
        <v>0</v>
      </c>
      <c r="K35" s="49">
        <v>105849.32</v>
      </c>
      <c r="L35" s="49">
        <v>17600610.99</v>
      </c>
      <c r="M35" s="49">
        <v>2851523</v>
      </c>
      <c r="N35" s="51">
        <v>6.17</v>
      </c>
    </row>
    <row r="36" spans="1:14" ht="12.75">
      <c r="A36" s="86">
        <v>43094</v>
      </c>
      <c r="B36" s="49">
        <v>1437152.48</v>
      </c>
      <c r="C36" s="49">
        <v>16234696.06</v>
      </c>
      <c r="D36" s="49">
        <v>27739.47</v>
      </c>
      <c r="E36" s="49">
        <v>0</v>
      </c>
      <c r="F36" s="50">
        <v>17699588.01</v>
      </c>
      <c r="G36" s="49">
        <v>0</v>
      </c>
      <c r="H36" s="49">
        <v>60308.13</v>
      </c>
      <c r="I36" s="49">
        <v>45541.19</v>
      </c>
      <c r="J36" s="49">
        <v>0</v>
      </c>
      <c r="K36" s="49">
        <v>105849.32</v>
      </c>
      <c r="L36" s="49">
        <v>17593738.69</v>
      </c>
      <c r="M36" s="49">
        <v>2851523</v>
      </c>
      <c r="N36" s="51">
        <v>6.17</v>
      </c>
    </row>
    <row r="37" spans="1:14" ht="12.75">
      <c r="A37" s="86">
        <v>43095</v>
      </c>
      <c r="B37" s="49">
        <v>1437152.48</v>
      </c>
      <c r="C37" s="49">
        <v>16238161.23</v>
      </c>
      <c r="D37" s="49">
        <v>27739.47</v>
      </c>
      <c r="E37" s="49">
        <v>0</v>
      </c>
      <c r="F37" s="50">
        <v>17703053.18</v>
      </c>
      <c r="G37" s="49">
        <v>0</v>
      </c>
      <c r="H37" s="49">
        <v>60308.13</v>
      </c>
      <c r="I37" s="49">
        <v>45541.19</v>
      </c>
      <c r="J37" s="49">
        <v>0</v>
      </c>
      <c r="K37" s="49">
        <v>105849.32</v>
      </c>
      <c r="L37" s="49">
        <v>17597203.86</v>
      </c>
      <c r="M37" s="49">
        <v>2851523</v>
      </c>
      <c r="N37" s="51">
        <v>6.17</v>
      </c>
    </row>
    <row r="38" spans="1:14" ht="12.75">
      <c r="A38" s="86">
        <v>43096</v>
      </c>
      <c r="B38" s="49">
        <v>1437152.48</v>
      </c>
      <c r="C38" s="49">
        <v>16172592.31</v>
      </c>
      <c r="D38" s="49">
        <v>118865.14</v>
      </c>
      <c r="E38" s="49">
        <v>0</v>
      </c>
      <c r="F38" s="52">
        <v>17728609.93</v>
      </c>
      <c r="G38" s="49">
        <v>0</v>
      </c>
      <c r="H38" s="49">
        <v>60308.13</v>
      </c>
      <c r="I38" s="49">
        <v>45541.19</v>
      </c>
      <c r="J38" s="49">
        <v>0</v>
      </c>
      <c r="K38" s="49">
        <v>105849.32</v>
      </c>
      <c r="L38" s="49">
        <v>17622760.61</v>
      </c>
      <c r="M38" s="49">
        <v>2851523</v>
      </c>
      <c r="N38" s="51">
        <v>6.18</v>
      </c>
    </row>
    <row r="39" spans="1:14" ht="13.5">
      <c r="A39" s="86">
        <v>43097</v>
      </c>
      <c r="B39" s="53">
        <v>1437152.48</v>
      </c>
      <c r="C39" s="53">
        <v>15925176.25</v>
      </c>
      <c r="D39" s="53">
        <v>118865.14</v>
      </c>
      <c r="E39" s="53">
        <v>0</v>
      </c>
      <c r="F39" s="53">
        <v>17481193.87</v>
      </c>
      <c r="G39" s="54">
        <v>0</v>
      </c>
      <c r="H39" s="54">
        <v>60308.13</v>
      </c>
      <c r="I39" s="54">
        <v>45541.19</v>
      </c>
      <c r="J39" s="54">
        <v>0</v>
      </c>
      <c r="K39" s="54">
        <v>105849.32</v>
      </c>
      <c r="L39" s="54">
        <v>17375344.55</v>
      </c>
      <c r="M39" s="54">
        <v>2851523</v>
      </c>
      <c r="N39" s="55">
        <v>6.09</v>
      </c>
    </row>
    <row r="40" spans="1:14" ht="12.75">
      <c r="A40" s="86">
        <v>43098</v>
      </c>
      <c r="B40" s="56">
        <v>1437152.48</v>
      </c>
      <c r="C40" s="56">
        <v>15912392.48</v>
      </c>
      <c r="D40" s="56">
        <v>118865.14</v>
      </c>
      <c r="E40" s="56">
        <v>0</v>
      </c>
      <c r="F40" s="56">
        <v>17468410.1</v>
      </c>
      <c r="G40" s="56">
        <v>0</v>
      </c>
      <c r="H40" s="56">
        <v>60308.13</v>
      </c>
      <c r="I40" s="56">
        <v>45541.19</v>
      </c>
      <c r="J40" s="56">
        <v>0</v>
      </c>
      <c r="K40" s="56">
        <v>105849.32</v>
      </c>
      <c r="L40" s="56">
        <v>17362560.78</v>
      </c>
      <c r="M40" s="56">
        <v>2851523</v>
      </c>
      <c r="N40" s="57">
        <v>6.09</v>
      </c>
    </row>
    <row r="41" spans="1:14" ht="12.75">
      <c r="A41" s="86">
        <v>43099</v>
      </c>
      <c r="B41" s="56">
        <v>1437152.48</v>
      </c>
      <c r="C41" s="56">
        <v>15912390.7</v>
      </c>
      <c r="D41" s="56">
        <v>118865.14</v>
      </c>
      <c r="E41" s="56">
        <v>0</v>
      </c>
      <c r="F41" s="56">
        <v>17468408.32</v>
      </c>
      <c r="G41" s="56">
        <v>0</v>
      </c>
      <c r="H41" s="56">
        <v>60308.13</v>
      </c>
      <c r="I41" s="56">
        <v>45541.19</v>
      </c>
      <c r="J41" s="56">
        <v>0</v>
      </c>
      <c r="K41" s="56">
        <v>105849.32</v>
      </c>
      <c r="L41" s="56">
        <v>17362559</v>
      </c>
      <c r="M41" s="56">
        <v>2851523</v>
      </c>
      <c r="N41" s="57">
        <v>6.09</v>
      </c>
    </row>
    <row r="42" spans="1:14" ht="12.75">
      <c r="A42" s="86">
        <v>43100</v>
      </c>
      <c r="B42" s="56">
        <v>1437152.48</v>
      </c>
      <c r="C42" s="56">
        <v>15912885.83</v>
      </c>
      <c r="D42" s="56">
        <v>118992.24</v>
      </c>
      <c r="E42" s="56">
        <v>0</v>
      </c>
      <c r="F42" s="56">
        <v>17469030.55</v>
      </c>
      <c r="G42" s="56">
        <v>0</v>
      </c>
      <c r="H42" s="56">
        <v>71299.39</v>
      </c>
      <c r="I42" s="56">
        <v>48118.17</v>
      </c>
      <c r="J42" s="56">
        <v>0</v>
      </c>
      <c r="K42" s="56">
        <f>H42+I42</f>
        <v>119417.56</v>
      </c>
      <c r="L42" s="56">
        <f>F42-K42</f>
        <v>17349612.990000002</v>
      </c>
      <c r="M42" s="56">
        <v>2851523</v>
      </c>
      <c r="N42" s="57">
        <v>6.08</v>
      </c>
    </row>
    <row r="43" spans="1:14" ht="13.5">
      <c r="A43" s="25" t="s">
        <v>104</v>
      </c>
      <c r="B43" s="58">
        <v>1437152.48</v>
      </c>
      <c r="C43" s="58">
        <v>16891536.63</v>
      </c>
      <c r="D43" s="58">
        <v>42441.26</v>
      </c>
      <c r="E43" s="58">
        <v>0</v>
      </c>
      <c r="F43" s="58">
        <f>AVERAGE(F12:F42)</f>
        <v>18371130.364193548</v>
      </c>
      <c r="G43" s="56">
        <f aca="true" t="shared" si="0" ref="G43:L43">AVERAGE(G12:G42)</f>
        <v>0</v>
      </c>
      <c r="H43" s="56">
        <f t="shared" si="0"/>
        <v>50929.46935483868</v>
      </c>
      <c r="I43" s="56">
        <f t="shared" si="0"/>
        <v>45624.31838709674</v>
      </c>
      <c r="J43" s="56">
        <f t="shared" si="0"/>
        <v>0</v>
      </c>
      <c r="K43" s="56">
        <f t="shared" si="0"/>
        <v>96553.78774193545</v>
      </c>
      <c r="L43" s="56">
        <f t="shared" si="0"/>
        <v>18274576.576451614</v>
      </c>
      <c r="M43" s="56">
        <v>2851523</v>
      </c>
      <c r="N43" s="57">
        <v>6.41</v>
      </c>
    </row>
    <row r="44" spans="1:14" ht="12.75">
      <c r="A44" s="19"/>
      <c r="B44" s="19"/>
      <c r="C44" s="19"/>
      <c r="D44" s="19"/>
      <c r="E44" s="19"/>
      <c r="F44" s="19"/>
      <c r="G44" s="20"/>
      <c r="H44" s="20"/>
      <c r="I44" s="20"/>
      <c r="J44" s="20"/>
      <c r="K44" s="20"/>
      <c r="L44" s="20"/>
      <c r="M44" s="20"/>
      <c r="N44" s="20"/>
    </row>
    <row r="45" spans="1:4" ht="12.75">
      <c r="A45" s="113" t="s">
        <v>157</v>
      </c>
      <c r="B45" s="113"/>
      <c r="C45" s="46"/>
      <c r="D45" s="47"/>
    </row>
    <row r="46" spans="1:4" ht="12.75">
      <c r="A46" s="48" t="s">
        <v>155</v>
      </c>
      <c r="B46" s="103">
        <v>13256488.83</v>
      </c>
      <c r="C46" s="46"/>
      <c r="D46" s="47"/>
    </row>
    <row r="47" spans="1:4" ht="12.75">
      <c r="A47" s="101">
        <v>0.03</v>
      </c>
      <c r="B47" s="104"/>
      <c r="C47" s="20"/>
      <c r="D47" s="20"/>
    </row>
    <row r="48" spans="1:2" ht="12.75">
      <c r="A48" s="17" t="s">
        <v>156</v>
      </c>
      <c r="B48" s="85">
        <v>33141.22</v>
      </c>
    </row>
  </sheetData>
  <sheetProtection/>
  <mergeCells count="14">
    <mergeCell ref="A9:A10"/>
    <mergeCell ref="L9:L10"/>
    <mergeCell ref="M9:M10"/>
    <mergeCell ref="N9:N10"/>
    <mergeCell ref="A45:B45"/>
    <mergeCell ref="A1:E1"/>
    <mergeCell ref="A2:E2"/>
    <mergeCell ref="A3:E3"/>
    <mergeCell ref="A4:E4"/>
    <mergeCell ref="A5:E5"/>
    <mergeCell ref="A6:E6"/>
    <mergeCell ref="A7:N7"/>
    <mergeCell ref="B9:F9"/>
    <mergeCell ref="G9:K9"/>
  </mergeCells>
  <printOptions/>
  <pageMargins left="0.25" right="0.25" top="0.75" bottom="0.75" header="0.3" footer="0.3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8" zoomScaleSheetLayoutView="98" zoomScalePageLayoutView="0" workbookViewId="0" topLeftCell="A1">
      <selection activeCell="C26" sqref="C26"/>
    </sheetView>
  </sheetViews>
  <sheetFormatPr defaultColWidth="9.140625" defaultRowHeight="12.75"/>
  <cols>
    <col min="1" max="1" width="13.140625" style="2" customWidth="1"/>
    <col min="2" max="2" width="36.00390625" style="2" customWidth="1"/>
    <col min="3" max="3" width="25.7109375" style="2" customWidth="1"/>
    <col min="4" max="4" width="20.140625" style="2" customWidth="1"/>
    <col min="5" max="16384" width="9.140625" style="2" customWidth="1"/>
  </cols>
  <sheetData>
    <row r="1" spans="1:5" ht="30" customHeight="1">
      <c r="A1" s="124" t="str">
        <f>'Prilog 2'!A1:D1</f>
        <v>Naziv fonda : ZIF HERBOS FOND DD MOSTAR                                                       </v>
      </c>
      <c r="B1" s="124"/>
      <c r="C1" s="15"/>
      <c r="D1" s="15" t="s">
        <v>160</v>
      </c>
      <c r="E1" s="15"/>
    </row>
    <row r="2" spans="1:5" ht="12.75" customHeight="1">
      <c r="A2" s="124" t="str">
        <f>'Prilog 2'!A2:D2</f>
        <v>Registarski broj fonda : 03-19-73/01</v>
      </c>
      <c r="B2" s="124"/>
      <c r="C2" s="15"/>
      <c r="D2" s="15"/>
      <c r="E2" s="15"/>
    </row>
    <row r="3" spans="1:5" ht="12.75" customHeight="1">
      <c r="A3" s="124" t="str">
        <f>'Prilog 2'!A3:D3</f>
        <v>Naziv društva za upravljanje: DUF EURO-INVESTMENT dd Tuzla</v>
      </c>
      <c r="B3" s="124"/>
      <c r="C3" s="15"/>
      <c r="D3" s="15"/>
      <c r="E3" s="15"/>
    </row>
    <row r="4" spans="1:5" ht="12.75" customHeight="1">
      <c r="A4" s="124" t="str">
        <f>'Prilog 2'!A4:D4</f>
        <v>Matični broj društva za upravljanje:</v>
      </c>
      <c r="B4" s="124"/>
      <c r="C4" s="15"/>
      <c r="D4" s="15"/>
      <c r="E4" s="15"/>
    </row>
    <row r="5" spans="1:5" ht="12.75" customHeight="1">
      <c r="A5" s="124" t="str">
        <f>'Prilog 2'!A5:D5</f>
        <v>JIB društva za upravljanje: 420 907 711 0004</v>
      </c>
      <c r="B5" s="124"/>
      <c r="C5" s="15"/>
      <c r="D5" s="15"/>
      <c r="E5" s="15"/>
    </row>
    <row r="6" spans="1:5" ht="12.75" customHeight="1">
      <c r="A6" s="124" t="str">
        <f>'Prilog 2'!A6:D6</f>
        <v>JIB investicionog fonda:422 7006 180 000</v>
      </c>
      <c r="B6" s="124"/>
      <c r="C6" s="15"/>
      <c r="D6" s="15"/>
      <c r="E6" s="15"/>
    </row>
    <row r="7" spans="1:4" ht="20.25" customHeight="1">
      <c r="A7" s="120" t="s">
        <v>267</v>
      </c>
      <c r="B7" s="121"/>
      <c r="C7" s="121"/>
      <c r="D7" s="121"/>
    </row>
    <row r="8" spans="1:4" ht="12.75">
      <c r="A8" s="122"/>
      <c r="B8" s="123"/>
      <c r="C8" s="123"/>
      <c r="D8" s="123"/>
    </row>
    <row r="9" spans="1:4" ht="12.75">
      <c r="A9" s="29" t="s">
        <v>0</v>
      </c>
      <c r="B9" s="29" t="s">
        <v>1</v>
      </c>
      <c r="C9" s="118" t="s">
        <v>50</v>
      </c>
      <c r="D9" s="118" t="s">
        <v>51</v>
      </c>
    </row>
    <row r="10" spans="1:4" ht="12.75">
      <c r="A10" s="30">
        <v>1</v>
      </c>
      <c r="B10" s="21">
        <v>2</v>
      </c>
      <c r="C10" s="119"/>
      <c r="D10" s="119"/>
    </row>
    <row r="11" spans="1:4" ht="12.75">
      <c r="A11" s="30" t="s">
        <v>2</v>
      </c>
      <c r="B11" s="18" t="s">
        <v>3</v>
      </c>
      <c r="C11" s="59">
        <v>15849728.02</v>
      </c>
      <c r="D11" s="59">
        <f>ROUND(C11/$C$18*100,2)</f>
        <v>90.73</v>
      </c>
    </row>
    <row r="12" spans="1:4" ht="12.75">
      <c r="A12" s="30" t="s">
        <v>4</v>
      </c>
      <c r="B12" s="18" t="s">
        <v>5</v>
      </c>
      <c r="C12" s="59">
        <v>18700</v>
      </c>
      <c r="D12" s="59">
        <f aca="true" t="shared" si="0" ref="D12:D18">ROUND(C12/$C$18*100,2)</f>
        <v>0.11</v>
      </c>
    </row>
    <row r="13" spans="1:4" ht="12.75">
      <c r="A13" s="30" t="s">
        <v>6</v>
      </c>
      <c r="B13" s="18" t="s">
        <v>7</v>
      </c>
      <c r="C13" s="59">
        <v>44457.81</v>
      </c>
      <c r="D13" s="59">
        <f t="shared" si="0"/>
        <v>0.25</v>
      </c>
    </row>
    <row r="14" spans="1:4" ht="12.75">
      <c r="A14" s="30" t="s">
        <v>8</v>
      </c>
      <c r="B14" s="18" t="s">
        <v>9</v>
      </c>
      <c r="C14" s="59"/>
      <c r="D14" s="59">
        <f t="shared" si="0"/>
        <v>0</v>
      </c>
    </row>
    <row r="15" spans="1:4" ht="12.75">
      <c r="A15" s="30" t="s">
        <v>10</v>
      </c>
      <c r="B15" s="18" t="s">
        <v>11</v>
      </c>
      <c r="C15" s="59">
        <v>1437152.48</v>
      </c>
      <c r="D15" s="59">
        <f t="shared" si="0"/>
        <v>8.23</v>
      </c>
    </row>
    <row r="16" spans="1:4" ht="12.75">
      <c r="A16" s="30" t="s">
        <v>12</v>
      </c>
      <c r="B16" s="18" t="s">
        <v>13</v>
      </c>
      <c r="C16" s="59"/>
      <c r="D16" s="59">
        <f t="shared" si="0"/>
        <v>0</v>
      </c>
    </row>
    <row r="17" spans="1:4" ht="12.75">
      <c r="A17" s="30" t="s">
        <v>14</v>
      </c>
      <c r="B17" s="18" t="s">
        <v>15</v>
      </c>
      <c r="C17" s="59">
        <v>118992.24</v>
      </c>
      <c r="D17" s="59">
        <f t="shared" si="0"/>
        <v>0.68</v>
      </c>
    </row>
    <row r="18" spans="1:4" ht="12.75">
      <c r="A18" s="3" t="s">
        <v>16</v>
      </c>
      <c r="B18" s="4" t="s">
        <v>17</v>
      </c>
      <c r="C18" s="60">
        <f>C11+C12+C13+C14+C15+C16+C17</f>
        <v>17469030.549999997</v>
      </c>
      <c r="D18" s="59">
        <f t="shared" si="0"/>
        <v>100</v>
      </c>
    </row>
    <row r="19" spans="1:4" ht="12.75">
      <c r="A19" s="5"/>
      <c r="B19" s="11"/>
      <c r="C19" s="61"/>
      <c r="D19" s="62"/>
    </row>
    <row r="20" spans="1:4" ht="12.75">
      <c r="A20" s="3" t="s">
        <v>18</v>
      </c>
      <c r="B20" s="4" t="s">
        <v>19</v>
      </c>
      <c r="C20" s="60">
        <v>119417.56</v>
      </c>
      <c r="D20" s="62"/>
    </row>
    <row r="21" spans="1:4" ht="12.75">
      <c r="A21" s="5"/>
      <c r="B21" s="11"/>
      <c r="C21" s="61"/>
      <c r="D21" s="62"/>
    </row>
    <row r="22" spans="1:4" ht="12.75">
      <c r="A22" s="3" t="s">
        <v>20</v>
      </c>
      <c r="B22" s="4" t="s">
        <v>21</v>
      </c>
      <c r="C22" s="63">
        <f>C18-C20</f>
        <v>17349612.99</v>
      </c>
      <c r="D22" s="62"/>
    </row>
    <row r="23" spans="1:4" ht="12.75">
      <c r="A23" s="3" t="s">
        <v>22</v>
      </c>
      <c r="B23" s="4" t="s">
        <v>123</v>
      </c>
      <c r="C23" s="60">
        <v>2851523</v>
      </c>
      <c r="D23" s="62"/>
    </row>
    <row r="24" spans="1:4" ht="25.5">
      <c r="A24" s="3" t="s">
        <v>23</v>
      </c>
      <c r="B24" s="4" t="s">
        <v>124</v>
      </c>
      <c r="C24" s="60">
        <f>ROUND(C22/C23,4)</f>
        <v>6.0843</v>
      </c>
      <c r="D24" s="62"/>
    </row>
    <row r="25" spans="1:4" ht="12.75">
      <c r="A25" s="37" t="s">
        <v>148</v>
      </c>
      <c r="B25" s="5" t="s">
        <v>147</v>
      </c>
      <c r="C25" s="61">
        <v>2.11</v>
      </c>
      <c r="D25" s="64"/>
    </row>
  </sheetData>
  <sheetProtection/>
  <mergeCells count="10">
    <mergeCell ref="C9:C10"/>
    <mergeCell ref="D9:D10"/>
    <mergeCell ref="A7:D7"/>
    <mergeCell ref="A8:D8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scale="95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30" zoomScaleSheetLayoutView="130" zoomScalePageLayoutView="0" workbookViewId="0" topLeftCell="A1">
      <selection activeCell="D5" sqref="D5"/>
    </sheetView>
  </sheetViews>
  <sheetFormatPr defaultColWidth="9.140625" defaultRowHeight="12.75"/>
  <cols>
    <col min="1" max="1" width="37.00390625" style="2" customWidth="1"/>
    <col min="2" max="2" width="13.28125" style="2" customWidth="1"/>
    <col min="3" max="3" width="12.7109375" style="2" customWidth="1"/>
    <col min="4" max="4" width="12.00390625" style="2" customWidth="1"/>
    <col min="5" max="5" width="12.57421875" style="2" customWidth="1"/>
    <col min="6" max="6" width="13.28125" style="2" customWidth="1"/>
    <col min="7" max="16384" width="9.140625" style="2" customWidth="1"/>
  </cols>
  <sheetData>
    <row r="1" spans="1:5" ht="25.5">
      <c r="A1" s="15" t="str">
        <f>'Prilog 2'!A1:D1</f>
        <v>Naziv fonda : ZIF HERBOS FOND DD MOSTAR                                                       </v>
      </c>
      <c r="B1" s="15"/>
      <c r="C1" s="15"/>
      <c r="D1" s="15"/>
      <c r="E1" s="2" t="s">
        <v>159</v>
      </c>
    </row>
    <row r="2" spans="1:5" ht="12.75">
      <c r="A2" s="15" t="str">
        <f>'Prilog 2'!A2:D2</f>
        <v>Registarski broj fonda : 03-19-73/01</v>
      </c>
      <c r="B2" s="15"/>
      <c r="C2" s="15"/>
      <c r="D2" s="15"/>
      <c r="E2" s="15"/>
    </row>
    <row r="3" spans="1:5" ht="25.5">
      <c r="A3" s="15" t="str">
        <f>'Prilog 2'!A3:D3</f>
        <v>Naziv društva za upravljanje: DUF EURO-INVESTMENT dd Tuzla</v>
      </c>
      <c r="B3" s="15"/>
      <c r="C3" s="15"/>
      <c r="D3" s="15"/>
      <c r="E3" s="15"/>
    </row>
    <row r="4" spans="1:5" ht="12.75">
      <c r="A4" s="15" t="str">
        <f>'Prilog 2'!A4:D4</f>
        <v>Matični broj društva za upravljanje:</v>
      </c>
      <c r="B4" s="15"/>
      <c r="C4" s="15"/>
      <c r="D4" s="15"/>
      <c r="E4" s="15"/>
    </row>
    <row r="5" spans="1:5" ht="25.5">
      <c r="A5" s="15" t="str">
        <f>'Prilog 2'!A5:D5</f>
        <v>JIB društva za upravljanje: 420 907 711 0004</v>
      </c>
      <c r="B5" s="15"/>
      <c r="C5" s="15"/>
      <c r="D5" s="15"/>
      <c r="E5" s="15"/>
    </row>
    <row r="6" spans="1:5" ht="12.75">
      <c r="A6" s="15" t="str">
        <f>'Prilog 2'!A6:D6</f>
        <v>JIB investicionog fonda:422 7006 180 000</v>
      </c>
      <c r="B6" s="15"/>
      <c r="C6" s="15"/>
      <c r="D6" s="15"/>
      <c r="E6" s="15"/>
    </row>
    <row r="7" spans="1:4" ht="12.75">
      <c r="A7" s="15"/>
      <c r="B7" s="16"/>
      <c r="C7" s="16"/>
      <c r="D7" s="16"/>
    </row>
    <row r="8" spans="1:6" ht="12.75">
      <c r="A8" s="125" t="s">
        <v>146</v>
      </c>
      <c r="B8" s="121"/>
      <c r="C8" s="121"/>
      <c r="D8" s="121"/>
      <c r="E8" s="121"/>
      <c r="F8" s="121"/>
    </row>
    <row r="9" spans="1:6" ht="12.75">
      <c r="A9" s="126"/>
      <c r="B9" s="126"/>
      <c r="C9" s="126"/>
      <c r="D9" s="126"/>
      <c r="E9" s="126"/>
      <c r="F9" s="126"/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33"/>
      <c r="B11" s="33"/>
      <c r="C11" s="33"/>
      <c r="D11" s="33"/>
      <c r="E11" s="33"/>
      <c r="F11" s="33"/>
    </row>
    <row r="12" spans="1:6" ht="12.75">
      <c r="A12" s="127" t="s">
        <v>49</v>
      </c>
      <c r="B12" s="119" t="s">
        <v>161</v>
      </c>
      <c r="C12" s="119" t="s">
        <v>102</v>
      </c>
      <c r="D12" s="127" t="s">
        <v>103</v>
      </c>
      <c r="E12" s="127"/>
      <c r="F12" s="127"/>
    </row>
    <row r="13" spans="1:6" ht="12.75">
      <c r="A13" s="127"/>
      <c r="B13" s="119"/>
      <c r="C13" s="119"/>
      <c r="D13" s="32">
        <v>2015</v>
      </c>
      <c r="E13" s="32">
        <v>2014</v>
      </c>
      <c r="F13" s="32">
        <v>2013</v>
      </c>
    </row>
    <row r="14" spans="1:6" ht="12.75">
      <c r="A14" s="11" t="s">
        <v>162</v>
      </c>
      <c r="B14" s="65">
        <v>6</v>
      </c>
      <c r="C14" s="65">
        <v>6.68</v>
      </c>
      <c r="D14" s="65"/>
      <c r="E14" s="65"/>
      <c r="F14" s="65"/>
    </row>
    <row r="15" spans="1:6" ht="12.75">
      <c r="A15" s="11" t="s">
        <v>101</v>
      </c>
      <c r="B15" s="65">
        <v>6.82</v>
      </c>
      <c r="C15" s="65">
        <v>8.29</v>
      </c>
      <c r="D15" s="65">
        <v>11.05</v>
      </c>
      <c r="E15" s="65">
        <v>12.06</v>
      </c>
      <c r="F15" s="65">
        <v>12.13</v>
      </c>
    </row>
    <row r="16" spans="1:6" ht="12.75">
      <c r="A16" s="11" t="s">
        <v>36</v>
      </c>
      <c r="B16" s="65">
        <v>2.11</v>
      </c>
      <c r="C16" s="65">
        <v>3.25</v>
      </c>
      <c r="D16" s="65">
        <v>4</v>
      </c>
      <c r="E16" s="65">
        <v>4.85</v>
      </c>
      <c r="F16" s="65">
        <v>5</v>
      </c>
    </row>
    <row r="17" spans="1:6" ht="12.75">
      <c r="A17" s="11" t="s">
        <v>37</v>
      </c>
      <c r="B17" s="65">
        <v>2.11</v>
      </c>
      <c r="C17" s="65">
        <v>3.25</v>
      </c>
      <c r="D17" s="65">
        <v>4</v>
      </c>
      <c r="E17" s="65">
        <v>5</v>
      </c>
      <c r="F17" s="65">
        <v>6.05</v>
      </c>
    </row>
    <row r="18" spans="1:6" ht="12.75">
      <c r="A18" s="11" t="s">
        <v>100</v>
      </c>
      <c r="B18" s="61">
        <v>2.11</v>
      </c>
      <c r="C18" s="61">
        <v>3.25</v>
      </c>
      <c r="D18" s="61">
        <v>4</v>
      </c>
      <c r="E18" s="61">
        <v>5</v>
      </c>
      <c r="F18" s="61">
        <v>6.02</v>
      </c>
    </row>
  </sheetData>
  <sheetProtection/>
  <mergeCells count="5">
    <mergeCell ref="A8:F9"/>
    <mergeCell ref="A12:A13"/>
    <mergeCell ref="B12:B13"/>
    <mergeCell ref="C12:C13"/>
    <mergeCell ref="D12:F12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106" zoomScaleSheetLayoutView="106" zoomScalePageLayoutView="0" workbookViewId="0" topLeftCell="A1">
      <selection activeCell="B5" sqref="B5"/>
    </sheetView>
  </sheetViews>
  <sheetFormatPr defaultColWidth="9.140625" defaultRowHeight="12.75"/>
  <cols>
    <col min="1" max="1" width="62.7109375" style="0" customWidth="1"/>
    <col min="2" max="2" width="14.57421875" style="0" customWidth="1"/>
    <col min="3" max="3" width="14.421875" style="0" customWidth="1"/>
  </cols>
  <sheetData>
    <row r="1" spans="1:5" ht="12.75">
      <c r="A1" s="15" t="str">
        <f>'Prilog 2'!A1:A1</f>
        <v>Naziv fonda : ZIF HERBOS FOND DD MOSTAR                                                       </v>
      </c>
      <c r="B1" s="15"/>
      <c r="C1" s="15" t="s">
        <v>158</v>
      </c>
      <c r="D1" s="15"/>
      <c r="E1" s="15"/>
    </row>
    <row r="2" spans="1:5" ht="12.75">
      <c r="A2" s="15" t="str">
        <f>'Prilog 2'!A2:A2</f>
        <v>Registarski broj fonda : 03-19-73/01</v>
      </c>
      <c r="B2" s="15"/>
      <c r="C2" s="15"/>
      <c r="D2" s="15"/>
      <c r="E2" s="15"/>
    </row>
    <row r="3" spans="1:5" ht="12.75">
      <c r="A3" s="15" t="str">
        <f>'Prilog 2'!A3:A3</f>
        <v>Naziv društva za upravljanje: DUF EURO-INVESTMENT dd Tuzla</v>
      </c>
      <c r="B3" s="15"/>
      <c r="C3" s="15"/>
      <c r="D3" s="15"/>
      <c r="E3" s="15"/>
    </row>
    <row r="4" spans="1:5" ht="12.75">
      <c r="A4" s="15" t="str">
        <f>'Prilog 2'!A4:A4</f>
        <v>Matični broj društva za upravljanje:</v>
      </c>
      <c r="B4" s="15"/>
      <c r="C4" s="15"/>
      <c r="D4" s="15"/>
      <c r="E4" s="15"/>
    </row>
    <row r="5" spans="1:5" ht="12.75">
      <c r="A5" s="15" t="str">
        <f>'Prilog 2'!A5:A5</f>
        <v>JIB društva za upravljanje: 420 907 711 0004</v>
      </c>
      <c r="B5" s="15"/>
      <c r="C5" s="15"/>
      <c r="D5" s="15"/>
      <c r="E5" s="15"/>
    </row>
    <row r="6" spans="1:5" ht="12.75">
      <c r="A6" s="15" t="str">
        <f>'Prilog 2'!A6:A6</f>
        <v>JIB investicionog fonda:422 7006 180 000</v>
      </c>
      <c r="B6" s="15"/>
      <c r="C6" s="15"/>
      <c r="D6" s="15"/>
      <c r="E6" s="15"/>
    </row>
    <row r="8" spans="1:3" ht="12.75">
      <c r="A8" s="132" t="s">
        <v>268</v>
      </c>
      <c r="B8" s="132"/>
      <c r="C8" s="132"/>
    </row>
    <row r="9" spans="1:3" ht="12.75">
      <c r="A9" s="133"/>
      <c r="B9" s="133"/>
      <c r="C9" s="133"/>
    </row>
    <row r="10" spans="1:3" ht="13.5" thickBot="1">
      <c r="A10" s="1"/>
      <c r="B10" s="1"/>
      <c r="C10" s="1"/>
    </row>
    <row r="11" spans="1:3" ht="13.5" customHeight="1">
      <c r="A11" s="128" t="s">
        <v>31</v>
      </c>
      <c r="B11" s="130" t="s">
        <v>32</v>
      </c>
      <c r="C11" s="130" t="s">
        <v>33</v>
      </c>
    </row>
    <row r="12" spans="1:3" ht="13.5" thickBot="1">
      <c r="A12" s="129"/>
      <c r="B12" s="131"/>
      <c r="C12" s="131"/>
    </row>
    <row r="13" spans="1:3" ht="13.5" thickTop="1">
      <c r="A13" s="6" t="s">
        <v>52</v>
      </c>
      <c r="B13" s="66">
        <v>0</v>
      </c>
      <c r="C13" s="66">
        <f>ROUND(B13/$B$24*100,2)</f>
        <v>0</v>
      </c>
    </row>
    <row r="14" spans="1:3" ht="12.75">
      <c r="A14" s="7" t="s">
        <v>54</v>
      </c>
      <c r="B14" s="67">
        <v>1634.3</v>
      </c>
      <c r="C14" s="66">
        <f aca="true" t="shared" si="0" ref="C14:C23">ROUND(B14/$B$24*100,2)</f>
        <v>4.04</v>
      </c>
    </row>
    <row r="15" spans="1:3" ht="12.75">
      <c r="A15" s="10" t="s">
        <v>24</v>
      </c>
      <c r="B15" s="67">
        <v>23209.98</v>
      </c>
      <c r="C15" s="66">
        <f t="shared" si="0"/>
        <v>57.35</v>
      </c>
    </row>
    <row r="16" spans="1:3" ht="12.75">
      <c r="A16" s="10" t="s">
        <v>25</v>
      </c>
      <c r="B16" s="67"/>
      <c r="C16" s="66">
        <f t="shared" si="0"/>
        <v>0</v>
      </c>
    </row>
    <row r="17" spans="1:3" ht="12.75">
      <c r="A17" s="10" t="s">
        <v>26</v>
      </c>
      <c r="B17" s="67">
        <v>2576.98</v>
      </c>
      <c r="C17" s="66">
        <f t="shared" si="0"/>
        <v>6.37</v>
      </c>
    </row>
    <row r="18" spans="1:3" ht="12.75">
      <c r="A18" s="10" t="s">
        <v>53</v>
      </c>
      <c r="B18" s="67">
        <v>950</v>
      </c>
      <c r="C18" s="66">
        <f t="shared" si="0"/>
        <v>2.35</v>
      </c>
    </row>
    <row r="19" spans="1:3" ht="12.75">
      <c r="A19" s="10" t="s">
        <v>57</v>
      </c>
      <c r="B19" s="67"/>
      <c r="C19" s="66">
        <f t="shared" si="0"/>
        <v>0</v>
      </c>
    </row>
    <row r="20" spans="1:3" ht="12.75">
      <c r="A20" s="10" t="s">
        <v>27</v>
      </c>
      <c r="B20" s="67">
        <v>1567.8</v>
      </c>
      <c r="C20" s="66">
        <f t="shared" si="0"/>
        <v>3.87</v>
      </c>
    </row>
    <row r="21" spans="1:3" ht="12.75">
      <c r="A21" s="10" t="s">
        <v>55</v>
      </c>
      <c r="B21" s="67">
        <v>3167.69</v>
      </c>
      <c r="C21" s="66">
        <f t="shared" si="0"/>
        <v>7.83</v>
      </c>
    </row>
    <row r="22" spans="1:3" ht="12.75">
      <c r="A22" s="10" t="s">
        <v>56</v>
      </c>
      <c r="B22" s="67">
        <v>5402.49</v>
      </c>
      <c r="C22" s="66">
        <f t="shared" si="0"/>
        <v>13.35</v>
      </c>
    </row>
    <row r="23" spans="1:3" ht="12.75" customHeight="1">
      <c r="A23" s="10" t="s">
        <v>28</v>
      </c>
      <c r="B23" s="67">
        <v>1963.75</v>
      </c>
      <c r="C23" s="66">
        <f t="shared" si="0"/>
        <v>4.85</v>
      </c>
    </row>
    <row r="24" spans="1:3" ht="12.75">
      <c r="A24" s="69" t="s">
        <v>29</v>
      </c>
      <c r="B24" s="68">
        <f>SUM(B13:B23)</f>
        <v>40472.99</v>
      </c>
      <c r="C24" s="94">
        <f>SUM(C13:C23)</f>
        <v>100.00999999999999</v>
      </c>
    </row>
    <row r="25" spans="1:3" ht="12.75">
      <c r="A25" s="7" t="s">
        <v>109</v>
      </c>
      <c r="B25" s="68">
        <v>18274576.58</v>
      </c>
      <c r="C25" s="68"/>
    </row>
    <row r="26" spans="1:3" ht="13.5" thickBot="1">
      <c r="A26" s="8" t="s">
        <v>30</v>
      </c>
      <c r="B26" s="9">
        <f>B24/B25*100</f>
        <v>0.22147156090223352</v>
      </c>
      <c r="C26" s="9"/>
    </row>
  </sheetData>
  <sheetProtection/>
  <mergeCells count="4">
    <mergeCell ref="A11:A12"/>
    <mergeCell ref="B11:B12"/>
    <mergeCell ref="C11:C12"/>
    <mergeCell ref="A8:C9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2" zoomScaleSheetLayoutView="112" zoomScalePageLayoutView="0" workbookViewId="0" topLeftCell="B32">
      <selection activeCell="E16" sqref="E16"/>
    </sheetView>
  </sheetViews>
  <sheetFormatPr defaultColWidth="9.140625" defaultRowHeight="12.75"/>
  <cols>
    <col min="1" max="1" width="16.57421875" style="2" customWidth="1"/>
    <col min="2" max="2" width="8.57421875" style="2" customWidth="1"/>
    <col min="3" max="3" width="15.421875" style="64" customWidth="1"/>
    <col min="4" max="4" width="15.8515625" style="64" customWidth="1"/>
    <col min="5" max="5" width="16.421875" style="64" customWidth="1"/>
    <col min="6" max="6" width="15.421875" style="64" customWidth="1"/>
    <col min="7" max="8" width="9.8515625" style="64" customWidth="1"/>
    <col min="9" max="10" width="10.57421875" style="64" customWidth="1"/>
    <col min="11" max="11" width="10.28125" style="64" customWidth="1"/>
    <col min="12" max="12" width="10.8515625" style="64" customWidth="1"/>
    <col min="13" max="13" width="11.00390625" style="64" customWidth="1"/>
    <col min="14" max="14" width="9.140625" style="64" customWidth="1"/>
    <col min="15" max="15" width="12.00390625" style="64" customWidth="1"/>
    <col min="16" max="16" width="9.140625" style="64" customWidth="1"/>
    <col min="17" max="16384" width="9.140625" style="2" customWidth="1"/>
  </cols>
  <sheetData>
    <row r="1" spans="1:5" ht="12.75" customHeight="1">
      <c r="A1" s="124" t="str">
        <f>'Prilog 2'!A1:A1</f>
        <v>Naziv fonda : ZIF HERBOS FOND DD MOSTAR                                                       </v>
      </c>
      <c r="B1" s="124"/>
      <c r="C1" s="124"/>
      <c r="D1" s="71"/>
      <c r="E1" s="71"/>
    </row>
    <row r="2" spans="1:5" ht="12.75" customHeight="1">
      <c r="A2" s="124" t="str">
        <f>'Prilog 2'!A2:A2</f>
        <v>Registarski broj fonda : 03-19-73/01</v>
      </c>
      <c r="B2" s="124"/>
      <c r="C2" s="124"/>
      <c r="D2" s="71"/>
      <c r="E2" s="71"/>
    </row>
    <row r="3" spans="1:5" ht="12.75" customHeight="1">
      <c r="A3" s="124" t="str">
        <f>'Prilog 2'!A3:A3</f>
        <v>Naziv društva za upravljanje: DUF EURO-INVESTMENT dd Tuzla</v>
      </c>
      <c r="B3" s="124"/>
      <c r="C3" s="124"/>
      <c r="D3" s="71"/>
      <c r="E3" s="71"/>
    </row>
    <row r="4" spans="1:5" ht="12.75" customHeight="1">
      <c r="A4" s="124" t="str">
        <f>'Prilog 2'!A4:A4</f>
        <v>Matični broj društva za upravljanje:</v>
      </c>
      <c r="B4" s="124"/>
      <c r="C4" s="124"/>
      <c r="D4" s="71"/>
      <c r="E4" s="71"/>
    </row>
    <row r="5" spans="1:5" ht="12.75" customHeight="1">
      <c r="A5" s="124" t="str">
        <f>'Prilog 2'!A5:A5</f>
        <v>JIB društva za upravljanje: 420 907 711 0004</v>
      </c>
      <c r="B5" s="124"/>
      <c r="C5" s="124"/>
      <c r="D5" s="71"/>
      <c r="E5" s="71"/>
    </row>
    <row r="6" spans="1:5" ht="12.75" customHeight="1">
      <c r="A6" s="124" t="str">
        <f>'Prilog 2'!A6:A6</f>
        <v>JIB investicionog fonda:422 7006 180 000</v>
      </c>
      <c r="B6" s="124"/>
      <c r="C6" s="124"/>
      <c r="D6" s="71"/>
      <c r="E6" s="71"/>
    </row>
    <row r="8" spans="1:16" ht="12.75" customHeight="1">
      <c r="A8" s="134" t="s">
        <v>269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23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1" spans="1:16" ht="12.75">
      <c r="A11" s="115" t="s">
        <v>77</v>
      </c>
      <c r="B11" s="115" t="s">
        <v>122</v>
      </c>
      <c r="C11" s="141" t="s">
        <v>110</v>
      </c>
      <c r="D11" s="142"/>
      <c r="E11" s="142"/>
      <c r="F11" s="142"/>
      <c r="G11" s="141" t="s">
        <v>111</v>
      </c>
      <c r="H11" s="141"/>
      <c r="I11" s="141"/>
      <c r="J11" s="141"/>
      <c r="K11" s="141"/>
      <c r="L11" s="141"/>
      <c r="M11" s="135" t="s">
        <v>112</v>
      </c>
      <c r="N11" s="136"/>
      <c r="O11" s="136"/>
      <c r="P11" s="137"/>
    </row>
    <row r="12" spans="1:16" ht="12.75">
      <c r="A12" s="115"/>
      <c r="B12" s="115"/>
      <c r="C12" s="142"/>
      <c r="D12" s="142"/>
      <c r="E12" s="142"/>
      <c r="F12" s="142"/>
      <c r="G12" s="144" t="s">
        <v>120</v>
      </c>
      <c r="H12" s="144"/>
      <c r="I12" s="144"/>
      <c r="J12" s="145" t="s">
        <v>121</v>
      </c>
      <c r="K12" s="146"/>
      <c r="L12" s="147"/>
      <c r="M12" s="138"/>
      <c r="N12" s="139"/>
      <c r="O12" s="139"/>
      <c r="P12" s="140"/>
    </row>
    <row r="13" spans="1:16" ht="12.75" customHeight="1">
      <c r="A13" s="115"/>
      <c r="B13" s="115"/>
      <c r="C13" s="143" t="s">
        <v>113</v>
      </c>
      <c r="D13" s="143" t="s">
        <v>114</v>
      </c>
      <c r="E13" s="143" t="s">
        <v>115</v>
      </c>
      <c r="F13" s="143" t="s">
        <v>116</v>
      </c>
      <c r="G13" s="144" t="s">
        <v>118</v>
      </c>
      <c r="H13" s="144" t="s">
        <v>119</v>
      </c>
      <c r="I13" s="144" t="s">
        <v>117</v>
      </c>
      <c r="J13" s="144" t="s">
        <v>118</v>
      </c>
      <c r="K13" s="144" t="s">
        <v>119</v>
      </c>
      <c r="L13" s="144" t="s">
        <v>117</v>
      </c>
      <c r="M13" s="143" t="s">
        <v>113</v>
      </c>
      <c r="N13" s="143" t="s">
        <v>114</v>
      </c>
      <c r="O13" s="143" t="s">
        <v>115</v>
      </c>
      <c r="P13" s="143" t="s">
        <v>116</v>
      </c>
    </row>
    <row r="14" spans="1:16" ht="12.75">
      <c r="A14" s="115"/>
      <c r="B14" s="11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2.75">
      <c r="A15" s="11" t="s">
        <v>165</v>
      </c>
      <c r="B15" s="11" t="s">
        <v>270</v>
      </c>
      <c r="C15" s="61">
        <v>0.41274</v>
      </c>
      <c r="D15" s="61">
        <v>13.5</v>
      </c>
      <c r="E15" s="61">
        <v>3535839</v>
      </c>
      <c r="F15" s="61">
        <v>18.22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0.41274</v>
      </c>
      <c r="N15" s="61">
        <v>12.26</v>
      </c>
      <c r="O15" s="61">
        <v>3211065.64</v>
      </c>
      <c r="P15" s="61">
        <v>18.77</v>
      </c>
    </row>
    <row r="16" spans="1:16" ht="12.75">
      <c r="A16" s="11" t="s">
        <v>167</v>
      </c>
      <c r="B16" s="11" t="s">
        <v>271</v>
      </c>
      <c r="C16" s="61">
        <v>0.252847</v>
      </c>
      <c r="D16" s="61">
        <v>2.13</v>
      </c>
      <c r="E16" s="102">
        <v>57398.68</v>
      </c>
      <c r="F16" s="61">
        <v>0.3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0.252847</v>
      </c>
      <c r="N16" s="61">
        <v>1.56</v>
      </c>
      <c r="O16" s="61">
        <v>42088.95</v>
      </c>
      <c r="P16" s="61">
        <v>0.25</v>
      </c>
    </row>
    <row r="17" spans="1:16" ht="12.75">
      <c r="A17" s="11" t="s">
        <v>169</v>
      </c>
      <c r="B17" s="11" t="s">
        <v>272</v>
      </c>
      <c r="C17" s="61">
        <v>2.586377</v>
      </c>
      <c r="D17" s="61">
        <v>2.28</v>
      </c>
      <c r="E17" s="61">
        <v>42161.76</v>
      </c>
      <c r="F17" s="61">
        <v>0.22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2.586377</v>
      </c>
      <c r="N17" s="61">
        <v>4.21</v>
      </c>
      <c r="O17" s="61">
        <v>77851.32</v>
      </c>
      <c r="P17" s="61">
        <v>0.45</v>
      </c>
    </row>
    <row r="18" spans="1:16" ht="12.75">
      <c r="A18" s="11" t="s">
        <v>171</v>
      </c>
      <c r="B18" s="11" t="s">
        <v>273</v>
      </c>
      <c r="C18" s="61">
        <v>0.023526</v>
      </c>
      <c r="D18" s="61">
        <v>2.3</v>
      </c>
      <c r="E18" s="61">
        <v>3588</v>
      </c>
      <c r="F18" s="61">
        <v>0.02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0.023526</v>
      </c>
      <c r="N18" s="61">
        <v>2.3</v>
      </c>
      <c r="O18" s="61">
        <v>3588</v>
      </c>
      <c r="P18" s="61">
        <v>0.02</v>
      </c>
    </row>
    <row r="19" spans="1:16" ht="12.75">
      <c r="A19" s="11" t="s">
        <v>247</v>
      </c>
      <c r="B19" s="11" t="s">
        <v>274</v>
      </c>
      <c r="C19" s="61">
        <v>0.164782</v>
      </c>
      <c r="D19" s="61">
        <v>0.65</v>
      </c>
      <c r="E19" s="61">
        <v>18516.55</v>
      </c>
      <c r="F19" s="61">
        <v>0.1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0.164782</v>
      </c>
      <c r="N19" s="61">
        <v>0.65</v>
      </c>
      <c r="O19" s="61">
        <v>18516.55</v>
      </c>
      <c r="P19" s="61">
        <v>0.11</v>
      </c>
    </row>
    <row r="20" spans="1:16" ht="12.75">
      <c r="A20" s="11" t="s">
        <v>173</v>
      </c>
      <c r="B20" s="11" t="s">
        <v>275</v>
      </c>
      <c r="C20" s="61">
        <v>0.000385</v>
      </c>
      <c r="D20" s="61">
        <v>110</v>
      </c>
      <c r="E20" s="61">
        <v>110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0.000385</v>
      </c>
      <c r="N20" s="61">
        <v>88</v>
      </c>
      <c r="O20" s="61">
        <v>88</v>
      </c>
      <c r="P20" s="61">
        <v>0</v>
      </c>
    </row>
    <row r="21" spans="1:16" ht="12.75">
      <c r="A21" s="11" t="s">
        <v>175</v>
      </c>
      <c r="B21" s="11" t="s">
        <v>276</v>
      </c>
      <c r="C21" s="61">
        <v>21.895524</v>
      </c>
      <c r="D21" s="61">
        <v>3.5</v>
      </c>
      <c r="E21" s="61">
        <v>2340012.5</v>
      </c>
      <c r="F21" s="61">
        <v>12.06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21.895524</v>
      </c>
      <c r="N21" s="61">
        <v>3.5</v>
      </c>
      <c r="O21" s="61">
        <v>2340012.5</v>
      </c>
      <c r="P21" s="61">
        <v>13.67</v>
      </c>
    </row>
    <row r="22" spans="1:16" ht="12.75">
      <c r="A22" s="11" t="s">
        <v>177</v>
      </c>
      <c r="B22" s="11" t="s">
        <v>277</v>
      </c>
      <c r="C22" s="61">
        <v>1.620449</v>
      </c>
      <c r="D22" s="61">
        <v>1.72</v>
      </c>
      <c r="E22" s="61">
        <v>13089.2</v>
      </c>
      <c r="F22" s="61">
        <v>0.07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1.620449</v>
      </c>
      <c r="N22" s="61">
        <v>16.59</v>
      </c>
      <c r="O22" s="61">
        <v>126249.9</v>
      </c>
      <c r="P22" s="61">
        <v>0.74</v>
      </c>
    </row>
    <row r="23" spans="1:16" ht="12.75">
      <c r="A23" s="11" t="s">
        <v>259</v>
      </c>
      <c r="B23" s="11" t="s">
        <v>278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</row>
    <row r="24" spans="1:16" ht="12.75">
      <c r="A24" s="11" t="s">
        <v>179</v>
      </c>
      <c r="B24" s="11" t="s">
        <v>279</v>
      </c>
      <c r="C24" s="61">
        <v>5.196461</v>
      </c>
      <c r="D24" s="61">
        <v>10.35</v>
      </c>
      <c r="E24" s="61">
        <v>219720.15</v>
      </c>
      <c r="F24" s="61">
        <v>1.13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5.196461</v>
      </c>
      <c r="N24" s="61">
        <v>7.44</v>
      </c>
      <c r="O24" s="61">
        <v>157943.76</v>
      </c>
      <c r="P24" s="61">
        <v>0.92</v>
      </c>
    </row>
    <row r="25" spans="1:16" ht="12.75">
      <c r="A25" s="11" t="s">
        <v>181</v>
      </c>
      <c r="B25" s="11" t="s">
        <v>280</v>
      </c>
      <c r="C25" s="61">
        <v>1.808403</v>
      </c>
      <c r="D25" s="61">
        <v>0.92</v>
      </c>
      <c r="E25" s="61">
        <v>293776.24</v>
      </c>
      <c r="F25" s="61">
        <v>1.51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1.808403</v>
      </c>
      <c r="N25" s="61">
        <v>0.9</v>
      </c>
      <c r="O25" s="61">
        <v>287389.8</v>
      </c>
      <c r="P25" s="61">
        <v>1.68</v>
      </c>
    </row>
    <row r="26" spans="1:16" ht="12.75">
      <c r="A26" s="11" t="s">
        <v>183</v>
      </c>
      <c r="B26" s="11" t="s">
        <v>281</v>
      </c>
      <c r="C26" s="61">
        <v>0.31861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0.31861</v>
      </c>
      <c r="N26" s="61">
        <v>7.74</v>
      </c>
      <c r="O26" s="61">
        <v>135457.74</v>
      </c>
      <c r="P26" s="61">
        <v>0.79</v>
      </c>
    </row>
    <row r="27" spans="1:16" ht="12.75">
      <c r="A27" s="11" t="s">
        <v>185</v>
      </c>
      <c r="B27" s="11" t="s">
        <v>282</v>
      </c>
      <c r="C27" s="61">
        <v>1.723632</v>
      </c>
      <c r="D27" s="61">
        <v>80.05</v>
      </c>
      <c r="E27" s="61">
        <v>1768464.6</v>
      </c>
      <c r="F27" s="61">
        <v>9.11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1.723632</v>
      </c>
      <c r="N27" s="61">
        <v>80.05</v>
      </c>
      <c r="O27" s="61">
        <v>1768464.6</v>
      </c>
      <c r="P27" s="61">
        <v>10.33</v>
      </c>
    </row>
    <row r="28" spans="1:16" ht="12.75">
      <c r="A28" s="11" t="s">
        <v>187</v>
      </c>
      <c r="B28" s="11" t="s">
        <v>283</v>
      </c>
      <c r="C28" s="61">
        <v>2.175222</v>
      </c>
      <c r="D28" s="61">
        <v>5.88</v>
      </c>
      <c r="E28" s="61">
        <v>22097.04</v>
      </c>
      <c r="F28" s="61">
        <v>0.11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2.175222</v>
      </c>
      <c r="N28" s="61">
        <v>6.9</v>
      </c>
      <c r="O28" s="61">
        <v>25930.2</v>
      </c>
      <c r="P28" s="61">
        <v>0.15</v>
      </c>
    </row>
    <row r="29" spans="1:16" ht="12.75">
      <c r="A29" s="11" t="s">
        <v>189</v>
      </c>
      <c r="B29" s="11" t="s">
        <v>284</v>
      </c>
      <c r="C29" s="61">
        <v>0.424419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0.424419</v>
      </c>
      <c r="N29" s="61">
        <v>0</v>
      </c>
      <c r="O29" s="61">
        <v>0</v>
      </c>
      <c r="P29" s="61">
        <v>0</v>
      </c>
    </row>
    <row r="30" spans="1:16" ht="12.75">
      <c r="A30" s="11" t="s">
        <v>191</v>
      </c>
      <c r="B30" s="11" t="s">
        <v>285</v>
      </c>
      <c r="C30" s="61">
        <v>21.323536</v>
      </c>
      <c r="D30" s="61">
        <v>3.08</v>
      </c>
      <c r="E30" s="61">
        <v>1102640</v>
      </c>
      <c r="F30" s="61">
        <v>5.68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21.323536</v>
      </c>
      <c r="N30" s="61">
        <v>0</v>
      </c>
      <c r="O30" s="61">
        <v>0</v>
      </c>
      <c r="P30" s="61">
        <v>0</v>
      </c>
    </row>
    <row r="31" spans="1:16" ht="12.75">
      <c r="A31" s="11" t="s">
        <v>193</v>
      </c>
      <c r="B31" s="11" t="s">
        <v>286</v>
      </c>
      <c r="C31" s="61">
        <v>5.346304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5.346304</v>
      </c>
      <c r="N31" s="61">
        <v>1.86</v>
      </c>
      <c r="O31" s="61">
        <v>11418.54</v>
      </c>
      <c r="P31" s="61">
        <v>0.07</v>
      </c>
    </row>
    <row r="32" spans="1:16" ht="12.75">
      <c r="A32" s="11" t="s">
        <v>195</v>
      </c>
      <c r="B32" s="11" t="s">
        <v>287</v>
      </c>
      <c r="C32" s="61">
        <v>0.249031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0.249031</v>
      </c>
      <c r="N32" s="61">
        <v>0.05</v>
      </c>
      <c r="O32" s="61">
        <v>704.6</v>
      </c>
      <c r="P32" s="61">
        <v>0</v>
      </c>
    </row>
    <row r="33" spans="1:16" ht="12.75">
      <c r="A33" s="11" t="s">
        <v>197</v>
      </c>
      <c r="B33" s="11" t="s">
        <v>288</v>
      </c>
      <c r="C33" s="61">
        <v>0.365684</v>
      </c>
      <c r="D33" s="61">
        <v>4.5</v>
      </c>
      <c r="E33" s="61">
        <v>519777</v>
      </c>
      <c r="F33" s="61">
        <v>2.68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0.365684</v>
      </c>
      <c r="N33" s="61">
        <v>5.99</v>
      </c>
      <c r="O33" s="61">
        <v>691880.94</v>
      </c>
      <c r="P33" s="61">
        <v>4.04</v>
      </c>
    </row>
    <row r="34" spans="1:16" ht="12.75">
      <c r="A34" s="11" t="s">
        <v>261</v>
      </c>
      <c r="B34" s="11" t="s">
        <v>289</v>
      </c>
      <c r="C34" s="61">
        <v>2.885439</v>
      </c>
      <c r="D34" s="61">
        <v>5.2</v>
      </c>
      <c r="E34" s="61">
        <v>46097.88</v>
      </c>
      <c r="F34" s="61">
        <v>0.24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2.885439</v>
      </c>
      <c r="N34" s="61">
        <v>5</v>
      </c>
      <c r="O34" s="61">
        <v>44457.81</v>
      </c>
      <c r="P34" s="61">
        <v>0.26</v>
      </c>
    </row>
    <row r="35" spans="1:16" ht="12.75">
      <c r="A35" s="11" t="s">
        <v>199</v>
      </c>
      <c r="B35" s="11" t="s">
        <v>290</v>
      </c>
      <c r="C35" s="61">
        <v>0.341736</v>
      </c>
      <c r="D35" s="61">
        <v>35.02</v>
      </c>
      <c r="E35" s="61">
        <v>78830.02</v>
      </c>
      <c r="F35" s="61">
        <v>0.41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0.341736</v>
      </c>
      <c r="N35" s="61">
        <v>40</v>
      </c>
      <c r="O35" s="61">
        <v>90040</v>
      </c>
      <c r="P35" s="61">
        <v>0.53</v>
      </c>
    </row>
    <row r="36" spans="1:16" ht="12.75">
      <c r="A36" s="11" t="s">
        <v>263</v>
      </c>
      <c r="B36" s="11" t="s">
        <v>291</v>
      </c>
      <c r="C36" s="61">
        <v>6.359897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6.359897</v>
      </c>
      <c r="N36" s="61">
        <v>0</v>
      </c>
      <c r="O36" s="61">
        <v>0</v>
      </c>
      <c r="P36" s="61">
        <v>0</v>
      </c>
    </row>
    <row r="37" spans="1:16" ht="12.75">
      <c r="A37" s="11" t="s">
        <v>201</v>
      </c>
      <c r="B37" s="11" t="s">
        <v>292</v>
      </c>
      <c r="C37" s="61">
        <v>0.829962</v>
      </c>
      <c r="D37" s="61">
        <v>22</v>
      </c>
      <c r="E37" s="61">
        <v>1344178</v>
      </c>
      <c r="F37" s="61">
        <v>6.92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0.829962</v>
      </c>
      <c r="N37" s="61">
        <v>13.9</v>
      </c>
      <c r="O37" s="61">
        <v>849276.1</v>
      </c>
      <c r="P37" s="61">
        <v>4.96</v>
      </c>
    </row>
    <row r="38" spans="1:16" ht="12.75">
      <c r="A38" s="11" t="s">
        <v>203</v>
      </c>
      <c r="B38" s="11" t="s">
        <v>293</v>
      </c>
      <c r="C38" s="61">
        <v>0.669067</v>
      </c>
      <c r="D38" s="61">
        <v>10.18</v>
      </c>
      <c r="E38" s="61">
        <v>2145501.32</v>
      </c>
      <c r="F38" s="61">
        <v>11.05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0.669067</v>
      </c>
      <c r="N38" s="61">
        <v>7.45</v>
      </c>
      <c r="O38" s="61">
        <v>1570460</v>
      </c>
      <c r="P38" s="61">
        <v>9.18</v>
      </c>
    </row>
    <row r="39" spans="1:16" s="90" customFormat="1" ht="12.75">
      <c r="A39" s="88" t="s">
        <v>253</v>
      </c>
      <c r="B39" s="88" t="s">
        <v>294</v>
      </c>
      <c r="C39" s="102">
        <v>4.506024</v>
      </c>
      <c r="D39" s="102">
        <v>100</v>
      </c>
      <c r="E39" s="102">
        <v>18700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4.506024</v>
      </c>
      <c r="N39" s="102">
        <v>100</v>
      </c>
      <c r="O39" s="102">
        <v>18700</v>
      </c>
      <c r="P39" s="102">
        <v>0</v>
      </c>
    </row>
    <row r="40" spans="1:16" ht="12.75">
      <c r="A40" s="11" t="s">
        <v>205</v>
      </c>
      <c r="B40" s="11" t="s">
        <v>295</v>
      </c>
      <c r="C40" s="61">
        <v>0.008614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0.008614</v>
      </c>
      <c r="N40" s="61">
        <v>0</v>
      </c>
      <c r="O40" s="61">
        <v>0</v>
      </c>
      <c r="P40" s="61">
        <v>0</v>
      </c>
    </row>
    <row r="41" spans="1:16" ht="12.75">
      <c r="A41" s="11" t="s">
        <v>207</v>
      </c>
      <c r="B41" s="11" t="s">
        <v>296</v>
      </c>
      <c r="C41" s="61">
        <v>2.333016</v>
      </c>
      <c r="D41" s="61">
        <v>4.4</v>
      </c>
      <c r="E41" s="61">
        <v>143752.4</v>
      </c>
      <c r="F41" s="61">
        <v>0.74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2.333016</v>
      </c>
      <c r="N41" s="61">
        <v>4.4</v>
      </c>
      <c r="O41" s="61">
        <v>143752.4</v>
      </c>
      <c r="P41" s="61">
        <v>0.84</v>
      </c>
    </row>
    <row r="42" spans="1:16" ht="12.75">
      <c r="A42" s="11" t="s">
        <v>209</v>
      </c>
      <c r="B42" s="11" t="s">
        <v>297</v>
      </c>
      <c r="C42" s="61">
        <v>0.30589</v>
      </c>
      <c r="D42" s="61">
        <v>2.4</v>
      </c>
      <c r="E42" s="61">
        <v>1665.6</v>
      </c>
      <c r="F42" s="61">
        <v>0.01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0.30589</v>
      </c>
      <c r="N42" s="61">
        <v>2.84</v>
      </c>
      <c r="O42" s="61">
        <v>1970.96</v>
      </c>
      <c r="P42" s="61">
        <v>0.01</v>
      </c>
    </row>
    <row r="43" spans="1:16" ht="12.75">
      <c r="A43" s="11" t="s">
        <v>211</v>
      </c>
      <c r="B43" s="11" t="s">
        <v>298</v>
      </c>
      <c r="C43" s="61">
        <v>4.711242</v>
      </c>
      <c r="D43" s="61">
        <v>2.7</v>
      </c>
      <c r="E43" s="61">
        <v>645281.1</v>
      </c>
      <c r="F43" s="61">
        <v>3.32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4.711242</v>
      </c>
      <c r="N43" s="61">
        <v>2.34</v>
      </c>
      <c r="O43" s="61">
        <v>559243.62</v>
      </c>
      <c r="P43" s="61">
        <v>3.27</v>
      </c>
    </row>
    <row r="44" spans="1:16" ht="12.75">
      <c r="A44" s="11" t="s">
        <v>213</v>
      </c>
      <c r="B44" s="11" t="s">
        <v>299</v>
      </c>
      <c r="C44" s="61">
        <v>0.296741</v>
      </c>
      <c r="D44" s="61">
        <v>3.3</v>
      </c>
      <c r="E44" s="61">
        <v>19800</v>
      </c>
      <c r="F44" s="61">
        <v>0.1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0.296741</v>
      </c>
      <c r="N44" s="61">
        <v>3.25</v>
      </c>
      <c r="O44" s="61">
        <v>19500</v>
      </c>
      <c r="P44" s="61">
        <v>0.11</v>
      </c>
    </row>
    <row r="45" spans="1:16" ht="12.75">
      <c r="A45" s="11" t="s">
        <v>215</v>
      </c>
      <c r="B45" s="11" t="s">
        <v>300</v>
      </c>
      <c r="C45" s="61">
        <v>3.145289</v>
      </c>
      <c r="D45" s="61">
        <v>9.73</v>
      </c>
      <c r="E45" s="61">
        <v>15460.97</v>
      </c>
      <c r="F45" s="61">
        <v>0.08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3.145289</v>
      </c>
      <c r="N45" s="61">
        <v>12.67</v>
      </c>
      <c r="O45" s="61">
        <v>20132.63</v>
      </c>
      <c r="P45" s="61">
        <v>0.12</v>
      </c>
    </row>
    <row r="46" spans="1:16" ht="12.75">
      <c r="A46" s="11" t="s">
        <v>217</v>
      </c>
      <c r="B46" s="11" t="s">
        <v>301</v>
      </c>
      <c r="C46" s="61">
        <v>0.591958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0.591958</v>
      </c>
      <c r="N46" s="61">
        <v>0</v>
      </c>
      <c r="O46" s="61">
        <v>0</v>
      </c>
      <c r="P46" s="61">
        <v>0</v>
      </c>
    </row>
    <row r="47" spans="1:16" ht="12.75">
      <c r="A47" s="11" t="s">
        <v>219</v>
      </c>
      <c r="B47" s="11" t="s">
        <v>302</v>
      </c>
      <c r="C47" s="61">
        <v>4.478008</v>
      </c>
      <c r="D47" s="61">
        <v>19</v>
      </c>
      <c r="E47" s="61">
        <v>590368</v>
      </c>
      <c r="F47" s="61">
        <v>3.04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4.478008</v>
      </c>
      <c r="N47" s="61">
        <v>16</v>
      </c>
      <c r="O47" s="61">
        <v>497152</v>
      </c>
      <c r="P47" s="61">
        <v>2.91</v>
      </c>
    </row>
    <row r="48" spans="1:16" ht="12.75">
      <c r="A48" s="11" t="s">
        <v>221</v>
      </c>
      <c r="B48" s="11" t="s">
        <v>303</v>
      </c>
      <c r="C48" s="61">
        <v>13.380767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13.380767</v>
      </c>
      <c r="N48" s="61">
        <v>1.2</v>
      </c>
      <c r="O48" s="61">
        <v>42652.8</v>
      </c>
      <c r="P48" s="61">
        <v>0.25</v>
      </c>
    </row>
    <row r="49" spans="1:16" ht="12.75">
      <c r="A49" s="11" t="s">
        <v>223</v>
      </c>
      <c r="B49" s="11" t="s">
        <v>304</v>
      </c>
      <c r="C49" s="61">
        <v>0.54233</v>
      </c>
      <c r="D49" s="61">
        <v>5.3</v>
      </c>
      <c r="E49" s="61">
        <v>133215.5</v>
      </c>
      <c r="F49" s="61">
        <v>0.69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0.54233</v>
      </c>
      <c r="N49" s="61">
        <v>5</v>
      </c>
      <c r="O49" s="61">
        <v>125675</v>
      </c>
      <c r="P49" s="61">
        <v>0.73</v>
      </c>
    </row>
    <row r="50" spans="1:16" ht="12.75">
      <c r="A50" s="11" t="s">
        <v>225</v>
      </c>
      <c r="B50" s="11" t="s">
        <v>305</v>
      </c>
      <c r="C50" s="61">
        <v>2.982234</v>
      </c>
      <c r="D50" s="61">
        <v>106.33</v>
      </c>
      <c r="E50" s="61">
        <v>89955.18</v>
      </c>
      <c r="F50" s="61">
        <v>0.46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2.982234</v>
      </c>
      <c r="N50" s="61">
        <v>182.57</v>
      </c>
      <c r="O50" s="61">
        <v>154454.22</v>
      </c>
      <c r="P50" s="61">
        <v>0.9</v>
      </c>
    </row>
    <row r="51" spans="1:16" ht="12.75">
      <c r="A51" s="11" t="s">
        <v>227</v>
      </c>
      <c r="B51" s="11" t="s">
        <v>306</v>
      </c>
      <c r="C51" s="61">
        <v>0.11232</v>
      </c>
      <c r="D51" s="61">
        <v>17.21</v>
      </c>
      <c r="E51" s="61">
        <v>50545.77</v>
      </c>
      <c r="F51" s="61">
        <v>0.26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0.11232</v>
      </c>
      <c r="N51" s="61">
        <v>17.2</v>
      </c>
      <c r="O51" s="61">
        <v>50516.4</v>
      </c>
      <c r="P51" s="61">
        <v>0.3</v>
      </c>
    </row>
    <row r="52" spans="1:16" ht="12.75">
      <c r="A52" s="11" t="s">
        <v>249</v>
      </c>
      <c r="B52" s="11" t="s">
        <v>307</v>
      </c>
      <c r="C52" s="61">
        <v>0.35842</v>
      </c>
      <c r="D52" s="61">
        <v>1.13</v>
      </c>
      <c r="E52" s="61">
        <v>1989645.72</v>
      </c>
      <c r="F52" s="61">
        <v>10.25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0.35842</v>
      </c>
      <c r="N52" s="61">
        <v>1.05</v>
      </c>
      <c r="O52" s="61">
        <v>1849276.8</v>
      </c>
      <c r="P52" s="61">
        <v>10.81</v>
      </c>
    </row>
    <row r="53" spans="1:16" ht="12.75">
      <c r="A53" s="11" t="s">
        <v>229</v>
      </c>
      <c r="B53" s="11" t="s">
        <v>308</v>
      </c>
      <c r="C53" s="61">
        <v>8.071723</v>
      </c>
      <c r="D53" s="61">
        <v>0.06</v>
      </c>
      <c r="E53" s="61">
        <v>1783.98</v>
      </c>
      <c r="F53" s="61">
        <v>0.01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8.071723</v>
      </c>
      <c r="N53" s="61">
        <v>1.11</v>
      </c>
      <c r="O53" s="61">
        <v>33003.63</v>
      </c>
      <c r="P53" s="61">
        <v>0.19</v>
      </c>
    </row>
    <row r="54" spans="1:16" s="90" customFormat="1" ht="12.75">
      <c r="A54" s="88" t="s">
        <v>231</v>
      </c>
      <c r="B54" s="88" t="s">
        <v>309</v>
      </c>
      <c r="C54" s="102">
        <v>0.000245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0.000245</v>
      </c>
      <c r="N54" s="102">
        <v>80</v>
      </c>
      <c r="O54" s="102">
        <v>160</v>
      </c>
      <c r="P54" s="102">
        <v>0</v>
      </c>
    </row>
    <row r="55" spans="1:16" ht="12.75">
      <c r="A55" s="11" t="s">
        <v>233</v>
      </c>
      <c r="B55" s="11" t="s">
        <v>310</v>
      </c>
      <c r="C55" s="61">
        <v>6.128381</v>
      </c>
      <c r="D55" s="61">
        <v>4.61</v>
      </c>
      <c r="E55" s="61">
        <v>726019.68</v>
      </c>
      <c r="F55" s="61">
        <v>3.74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6.128381</v>
      </c>
      <c r="N55" s="61">
        <v>5.3</v>
      </c>
      <c r="O55" s="61">
        <v>834686.4</v>
      </c>
      <c r="P55" s="61">
        <v>4.88</v>
      </c>
    </row>
    <row r="56" spans="1:16" ht="12.75">
      <c r="A56" s="11" t="s">
        <v>235</v>
      </c>
      <c r="B56" s="11" t="s">
        <v>311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</row>
    <row r="57" spans="1:16" ht="12.75">
      <c r="A57" s="11" t="s">
        <v>237</v>
      </c>
      <c r="B57" s="11" t="s">
        <v>312</v>
      </c>
      <c r="C57" s="61">
        <v>1.519553</v>
      </c>
      <c r="D57" s="61">
        <v>16</v>
      </c>
      <c r="E57" s="61">
        <v>14896</v>
      </c>
      <c r="F57" s="61">
        <v>0.08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1.519553</v>
      </c>
      <c r="N57" s="61">
        <v>17.26</v>
      </c>
      <c r="O57" s="61">
        <v>16069.06</v>
      </c>
      <c r="P57" s="61">
        <v>0.09</v>
      </c>
    </row>
    <row r="58" spans="1:16" ht="12.75">
      <c r="A58" s="11" t="s">
        <v>239</v>
      </c>
      <c r="B58" s="11" t="s">
        <v>313</v>
      </c>
      <c r="C58" s="61">
        <v>3.995825</v>
      </c>
      <c r="D58" s="61">
        <v>1.3</v>
      </c>
      <c r="E58" s="61">
        <v>90277.2</v>
      </c>
      <c r="F58" s="61">
        <v>0.47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3.995825</v>
      </c>
      <c r="N58" s="61">
        <v>1.34</v>
      </c>
      <c r="O58" s="61">
        <v>93054.96</v>
      </c>
      <c r="P58" s="61">
        <v>0.54</v>
      </c>
    </row>
    <row r="59" spans="1:16" ht="12.75">
      <c r="A59" s="2" t="s">
        <v>241</v>
      </c>
      <c r="B59" s="2" t="s">
        <v>314</v>
      </c>
      <c r="C59" s="64">
        <v>21.501645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21.501645</v>
      </c>
      <c r="N59" s="64">
        <v>0</v>
      </c>
      <c r="O59" s="64">
        <v>0</v>
      </c>
      <c r="P59" s="64">
        <v>0</v>
      </c>
    </row>
    <row r="60" spans="1:16" ht="12.75">
      <c r="A60" s="2" t="s">
        <v>243</v>
      </c>
      <c r="B60" s="2" t="s">
        <v>315</v>
      </c>
      <c r="C60" s="64">
        <v>1.953139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1.953139</v>
      </c>
      <c r="N60" s="64">
        <v>0</v>
      </c>
      <c r="O60" s="64">
        <v>0</v>
      </c>
      <c r="P60" s="64">
        <v>0</v>
      </c>
    </row>
    <row r="61" spans="5:15" ht="12.75">
      <c r="E61" s="64">
        <f>SUM(E15:E60)</f>
        <v>18083165.040000003</v>
      </c>
      <c r="O61" s="64">
        <f>SUM(O15:O60)</f>
        <v>15912885.830000006</v>
      </c>
    </row>
  </sheetData>
  <sheetProtection/>
  <mergeCells count="28">
    <mergeCell ref="A1:C1"/>
    <mergeCell ref="A2:C2"/>
    <mergeCell ref="A3:C3"/>
    <mergeCell ref="A4:C4"/>
    <mergeCell ref="A5:C5"/>
    <mergeCell ref="A6:C6"/>
    <mergeCell ref="K13:K14"/>
    <mergeCell ref="L13:L14"/>
    <mergeCell ref="N13:N14"/>
    <mergeCell ref="O13:O14"/>
    <mergeCell ref="P13:P14"/>
    <mergeCell ref="M13:M14"/>
    <mergeCell ref="C13:C14"/>
    <mergeCell ref="E13:E14"/>
    <mergeCell ref="D13:D14"/>
    <mergeCell ref="G13:G14"/>
    <mergeCell ref="H13:H14"/>
    <mergeCell ref="I13:I14"/>
    <mergeCell ref="A11:A14"/>
    <mergeCell ref="A8:P9"/>
    <mergeCell ref="M11:P12"/>
    <mergeCell ref="C11:F12"/>
    <mergeCell ref="F13:F14"/>
    <mergeCell ref="J12:L12"/>
    <mergeCell ref="J13:J14"/>
    <mergeCell ref="B11:B14"/>
    <mergeCell ref="G11:L11"/>
    <mergeCell ref="G12:I12"/>
  </mergeCells>
  <printOptions/>
  <pageMargins left="0.25" right="0.25" top="0.75" bottom="0.75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29.421875" style="2" customWidth="1"/>
    <col min="2" max="2" width="23.28125" style="2" customWidth="1"/>
    <col min="3" max="3" width="22.8515625" style="2" customWidth="1"/>
    <col min="4" max="4" width="15.421875" style="2" customWidth="1"/>
    <col min="5" max="5" width="21.8515625" style="2" customWidth="1"/>
    <col min="6" max="16384" width="9.140625" style="2" customWidth="1"/>
  </cols>
  <sheetData>
    <row r="1" spans="1:4" ht="25.5">
      <c r="A1" s="15" t="str">
        <f>'Prilog 2'!A1:A1</f>
        <v>Naziv fonda : ZIF HERBOS FOND DD MOSTAR                                                       </v>
      </c>
      <c r="B1" s="15"/>
      <c r="C1" s="15"/>
      <c r="D1" s="15"/>
    </row>
    <row r="2" spans="1:4" ht="25.5">
      <c r="A2" s="15" t="str">
        <f>'Prilog 2'!A2:A2</f>
        <v>Registarski broj fonda : 03-19-73/01</v>
      </c>
      <c r="B2" s="15"/>
      <c r="C2" s="15"/>
      <c r="D2" s="15"/>
    </row>
    <row r="3" spans="1:4" ht="25.5">
      <c r="A3" s="15" t="str">
        <f>'Prilog 2'!A3:A3</f>
        <v>Naziv društva za upravljanje: DUF EURO-INVESTMENT dd Tuzla</v>
      </c>
      <c r="B3" s="15"/>
      <c r="C3" s="15"/>
      <c r="D3" s="15"/>
    </row>
    <row r="4" spans="1:5" ht="12.75" customHeight="1">
      <c r="A4" s="15" t="str">
        <f>'Prilog 2'!A4:A4</f>
        <v>Matični broj društva za upravljanje:</v>
      </c>
      <c r="B4" s="15"/>
      <c r="C4" s="15"/>
      <c r="D4" s="15"/>
      <c r="E4" s="2" t="s">
        <v>144</v>
      </c>
    </row>
    <row r="5" spans="1:4" ht="25.5">
      <c r="A5" s="15" t="str">
        <f>'Prilog 2'!A5:A5</f>
        <v>JIB društva za upravljanje: 420 907 711 0004</v>
      </c>
      <c r="B5" s="15"/>
      <c r="C5" s="15"/>
      <c r="D5" s="15"/>
    </row>
    <row r="6" spans="1:4" ht="25.5">
      <c r="A6" s="15" t="str">
        <f>'Prilog 2'!A6:A6</f>
        <v>JIB investicionog fonda:422 7006 180 000</v>
      </c>
      <c r="B6" s="15"/>
      <c r="C6" s="15"/>
      <c r="D6" s="15"/>
    </row>
    <row r="8" spans="1:5" ht="12.75">
      <c r="A8" s="125" t="s">
        <v>136</v>
      </c>
      <c r="B8" s="121"/>
      <c r="C8" s="121"/>
      <c r="D8" s="121"/>
      <c r="E8" s="121"/>
    </row>
    <row r="9" spans="1:5" ht="23.25" customHeight="1">
      <c r="A9" s="121"/>
      <c r="B9" s="121"/>
      <c r="C9" s="121"/>
      <c r="D9" s="121"/>
      <c r="E9" s="121"/>
    </row>
    <row r="13" spans="1:5" ht="31.5" customHeight="1">
      <c r="A13" s="32" t="s">
        <v>137</v>
      </c>
      <c r="B13" s="32" t="s">
        <v>138</v>
      </c>
      <c r="C13" s="21" t="s">
        <v>139</v>
      </c>
      <c r="D13" s="32" t="s">
        <v>141</v>
      </c>
      <c r="E13" s="21" t="s">
        <v>142</v>
      </c>
    </row>
    <row r="14" spans="1:5" ht="12.75">
      <c r="A14" s="32">
        <v>1</v>
      </c>
      <c r="B14" s="32">
        <v>2</v>
      </c>
      <c r="C14" s="21">
        <v>3</v>
      </c>
      <c r="D14" s="32">
        <v>4</v>
      </c>
      <c r="E14" s="21" t="s">
        <v>143</v>
      </c>
    </row>
    <row r="15" spans="1:5" ht="12.75">
      <c r="A15" s="11"/>
      <c r="B15" s="11"/>
      <c r="C15" s="11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2.75">
      <c r="A17" s="11"/>
      <c r="B17" s="11"/>
      <c r="C17" s="11"/>
      <c r="D17" s="11"/>
      <c r="E17" s="11"/>
    </row>
    <row r="18" spans="1:5" ht="12.75">
      <c r="A18" s="11" t="s">
        <v>140</v>
      </c>
      <c r="B18" s="11"/>
      <c r="C18" s="42">
        <v>1</v>
      </c>
      <c r="D18" s="11"/>
      <c r="E18" s="42">
        <v>1</v>
      </c>
    </row>
    <row r="19" spans="1:4" ht="12.75">
      <c r="A19" s="28"/>
      <c r="B19" s="28"/>
      <c r="C19" s="28"/>
      <c r="D19" s="28"/>
    </row>
    <row r="22" ht="12.75">
      <c r="A22" s="41"/>
    </row>
  </sheetData>
  <sheetProtection/>
  <mergeCells count="1">
    <mergeCell ref="A8:E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95" zoomScaleSheetLayoutView="95" zoomScalePageLayoutView="0" workbookViewId="0" topLeftCell="A1">
      <selection activeCell="D23" sqref="D23"/>
    </sheetView>
  </sheetViews>
  <sheetFormatPr defaultColWidth="9.140625" defaultRowHeight="12.75"/>
  <cols>
    <col min="1" max="1" width="9.140625" style="2" customWidth="1"/>
    <col min="2" max="2" width="59.8515625" style="2" customWidth="1"/>
    <col min="3" max="3" width="16.8515625" style="2" customWidth="1"/>
    <col min="4" max="4" width="17.421875" style="2" customWidth="1"/>
    <col min="5" max="16384" width="9.140625" style="2" customWidth="1"/>
  </cols>
  <sheetData>
    <row r="1" spans="1:4" ht="12.75" customHeight="1">
      <c r="A1" s="124" t="str">
        <f>'Prilog 2'!A1:A1</f>
        <v>Naziv fonda : ZIF HERBOS FOND DD MOSTAR                                                       </v>
      </c>
      <c r="B1" s="124"/>
      <c r="C1" s="16"/>
      <c r="D1" s="16"/>
    </row>
    <row r="2" spans="1:4" ht="12.75" customHeight="1">
      <c r="A2" s="124" t="str">
        <f>'Prilog 2'!A2:A2</f>
        <v>Registarski broj fonda : 03-19-73/01</v>
      </c>
      <c r="B2" s="124"/>
      <c r="C2" s="16"/>
      <c r="D2" s="16"/>
    </row>
    <row r="3" spans="1:4" ht="12.75" customHeight="1">
      <c r="A3" s="124" t="str">
        <f>'Prilog 2'!A3:A3</f>
        <v>Naziv društva za upravljanje: DUF EURO-INVESTMENT dd Tuzla</v>
      </c>
      <c r="B3" s="124"/>
      <c r="C3" s="16"/>
      <c r="D3" s="16"/>
    </row>
    <row r="4" spans="1:4" ht="12.75" customHeight="1">
      <c r="A4" s="124" t="str">
        <f>'Prilog 2'!A4:A4</f>
        <v>Matični broj društva za upravljanje:</v>
      </c>
      <c r="B4" s="124"/>
      <c r="C4" s="16"/>
      <c r="D4" s="16"/>
    </row>
    <row r="5" spans="1:4" ht="12.75" customHeight="1">
      <c r="A5" s="124" t="str">
        <f>'Prilog 2'!A5:A5</f>
        <v>JIB društva za upravljanje: 420 907 711 0004</v>
      </c>
      <c r="B5" s="124"/>
      <c r="C5" s="16"/>
      <c r="D5" s="16"/>
    </row>
    <row r="6" spans="1:4" ht="12.75" customHeight="1">
      <c r="A6" s="124" t="str">
        <f>'Prilog 2'!A6:A6</f>
        <v>JIB investicionog fonda:422 7006 180 000</v>
      </c>
      <c r="B6" s="124"/>
      <c r="C6" s="16"/>
      <c r="D6" s="16"/>
    </row>
    <row r="7" ht="12.75">
      <c r="D7" s="2" t="s">
        <v>145</v>
      </c>
    </row>
    <row r="8" spans="1:4" ht="12.75">
      <c r="A8" s="120" t="s">
        <v>316</v>
      </c>
      <c r="B8" s="121"/>
      <c r="C8" s="121"/>
      <c r="D8" s="121"/>
    </row>
    <row r="9" spans="1:4" ht="33.75" customHeight="1">
      <c r="A9" s="148"/>
      <c r="B9" s="148"/>
      <c r="C9" s="148"/>
      <c r="D9" s="148"/>
    </row>
    <row r="10" spans="1:4" s="40" customFormat="1" ht="33.75" customHeight="1">
      <c r="A10" s="39"/>
      <c r="B10" s="39"/>
      <c r="C10" s="39"/>
      <c r="D10" s="39"/>
    </row>
    <row r="11" spans="1:4" ht="12.75">
      <c r="A11" s="29" t="s">
        <v>133</v>
      </c>
      <c r="B11" s="29" t="s">
        <v>132</v>
      </c>
      <c r="C11" s="37" t="s">
        <v>34</v>
      </c>
      <c r="D11" s="37" t="s">
        <v>35</v>
      </c>
    </row>
    <row r="12" spans="1:4" ht="12.75">
      <c r="A12" s="32">
        <v>1</v>
      </c>
      <c r="B12" s="32">
        <v>2</v>
      </c>
      <c r="C12" s="32">
        <v>3</v>
      </c>
      <c r="D12" s="32">
        <v>4</v>
      </c>
    </row>
    <row r="13" spans="1:4" ht="12.75">
      <c r="A13" s="37" t="s">
        <v>16</v>
      </c>
      <c r="B13" s="5" t="s">
        <v>126</v>
      </c>
      <c r="C13" s="70"/>
      <c r="D13" s="61"/>
    </row>
    <row r="14" spans="1:4" ht="12.75">
      <c r="A14" s="32" t="s">
        <v>2</v>
      </c>
      <c r="B14" s="11" t="s">
        <v>38</v>
      </c>
      <c r="C14" s="61">
        <v>19466495.61</v>
      </c>
      <c r="D14" s="61">
        <v>19888053.24</v>
      </c>
    </row>
    <row r="15" spans="1:4" ht="12.75">
      <c r="A15" s="32" t="s">
        <v>4</v>
      </c>
      <c r="B15" s="11" t="s">
        <v>127</v>
      </c>
      <c r="C15" s="61">
        <v>2851523</v>
      </c>
      <c r="D15" s="61">
        <v>2851523</v>
      </c>
    </row>
    <row r="16" spans="1:4" ht="13.5" thickBot="1">
      <c r="A16" s="32">
        <v>3</v>
      </c>
      <c r="B16" s="38" t="s">
        <v>128</v>
      </c>
      <c r="C16" s="61">
        <f>C14/C15</f>
        <v>6.826701243510923</v>
      </c>
      <c r="D16" s="61">
        <f>D14/D15</f>
        <v>6.974537199945432</v>
      </c>
    </row>
    <row r="17" spans="1:4" ht="12.75">
      <c r="A17" s="37" t="s">
        <v>18</v>
      </c>
      <c r="B17" s="5" t="s">
        <v>129</v>
      </c>
      <c r="C17" s="70"/>
      <c r="D17" s="61"/>
    </row>
    <row r="18" spans="1:4" ht="12.75">
      <c r="A18" s="32" t="s">
        <v>2</v>
      </c>
      <c r="B18" s="11" t="s">
        <v>39</v>
      </c>
      <c r="C18" s="61">
        <v>17349612.99</v>
      </c>
      <c r="D18" s="61">
        <v>23590271.18</v>
      </c>
    </row>
    <row r="19" spans="1:4" ht="12.75">
      <c r="A19" s="32" t="s">
        <v>4</v>
      </c>
      <c r="B19" s="11" t="s">
        <v>130</v>
      </c>
      <c r="C19" s="61">
        <v>2851523</v>
      </c>
      <c r="D19" s="61">
        <v>2851523</v>
      </c>
    </row>
    <row r="20" spans="1:4" ht="13.5" thickBot="1">
      <c r="A20" s="32" t="s">
        <v>6</v>
      </c>
      <c r="B20" s="38" t="s">
        <v>131</v>
      </c>
      <c r="C20" s="61">
        <f>C18/C19</f>
        <v>6.084332123570456</v>
      </c>
      <c r="D20" s="61">
        <f>D18/D19</f>
        <v>8.272867229196468</v>
      </c>
    </row>
    <row r="21" spans="1:4" ht="12.75">
      <c r="A21" s="37" t="s">
        <v>40</v>
      </c>
      <c r="B21" s="5" t="s">
        <v>41</v>
      </c>
      <c r="C21" s="61"/>
      <c r="D21" s="61"/>
    </row>
    <row r="22" spans="1:4" ht="12.75">
      <c r="A22" s="32" t="s">
        <v>2</v>
      </c>
      <c r="B22" s="11" t="s">
        <v>42</v>
      </c>
      <c r="C22" s="61">
        <v>0.22</v>
      </c>
      <c r="D22" s="61">
        <v>0.31</v>
      </c>
    </row>
    <row r="23" spans="1:4" ht="12.75">
      <c r="A23" s="32" t="s">
        <v>4</v>
      </c>
      <c r="B23" s="11" t="s">
        <v>45</v>
      </c>
      <c r="C23" s="61"/>
      <c r="D23" s="61"/>
    </row>
    <row r="24" spans="1:4" ht="12.75">
      <c r="A24" s="32" t="s">
        <v>6</v>
      </c>
      <c r="B24" s="11" t="s">
        <v>43</v>
      </c>
      <c r="C24" s="61"/>
      <c r="D24" s="61"/>
    </row>
    <row r="25" spans="1:4" ht="12.75">
      <c r="A25" s="32" t="s">
        <v>8</v>
      </c>
      <c r="B25" s="11" t="s">
        <v>44</v>
      </c>
      <c r="C25" s="61">
        <f>(C18-C14)/C14*100</f>
        <v>-10.874492576427325</v>
      </c>
      <c r="D25" s="61">
        <f>(D18-D14)/D14*100</f>
        <v>18.615285746288567</v>
      </c>
    </row>
  </sheetData>
  <sheetProtection/>
  <mergeCells count="7">
    <mergeCell ref="A8:D9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safijaz</dc:creator>
  <cp:keywords/>
  <dc:description/>
  <cp:lastModifiedBy>euro-investment</cp:lastModifiedBy>
  <cp:lastPrinted>2018-01-24T09:41:06Z</cp:lastPrinted>
  <dcterms:created xsi:type="dcterms:W3CDTF">2010-11-04T08:54:48Z</dcterms:created>
  <dcterms:modified xsi:type="dcterms:W3CDTF">2018-02-01T14:16:56Z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